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latech365-my.sharepoint.com/personal/bhillher_office_latech_edu/Documents/Attachments/Desktop/"/>
    </mc:Choice>
  </mc:AlternateContent>
  <xr:revisionPtr revIDLastSave="0" documentId="14_{FE9C8D7B-C5FE-4DBB-868B-31A965F4D1E5}" xr6:coauthVersionLast="47" xr6:coauthVersionMax="47" xr10:uidLastSave="{00000000-0000-0000-0000-000000000000}"/>
  <bookViews>
    <workbookView xWindow="-108" yWindow="-108" windowWidth="23256" windowHeight="12456" activeTab="1" xr2:uid="{00000000-000D-0000-FFFF-FFFF00000000}"/>
  </bookViews>
  <sheets>
    <sheet name="Explanation" sheetId="5" r:id="rId1"/>
    <sheet name="Budget Template" sheetId="3" r:id="rId2"/>
    <sheet name="Justification" sheetId="6" r:id="rId3"/>
    <sheet name="Agency Type" sheetId="4" r:id="rId4"/>
  </sheets>
  <externalReferences>
    <externalReference r:id="rId5"/>
  </externalReferences>
  <definedNames>
    <definedName name="_xlnm.Print_Area" localSheetId="3">'Agency Type'!$A$1:$D$18</definedName>
    <definedName name="_xlnm.Print_Area" localSheetId="1">'Budget Template'!$A$1:$X$71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3" l="1"/>
  <c r="D93" i="5"/>
  <c r="T93" i="5" s="1"/>
  <c r="B92" i="5"/>
  <c r="T92" i="5" s="1"/>
  <c r="B88" i="5"/>
  <c r="L76" i="5"/>
  <c r="K76" i="5"/>
  <c r="F62" i="5" s="1"/>
  <c r="F64" i="5" s="1"/>
  <c r="K75" i="5"/>
  <c r="L75" i="5" s="1"/>
  <c r="X64" i="5"/>
  <c r="T64" i="5"/>
  <c r="P64" i="5"/>
  <c r="L64" i="5"/>
  <c r="H64" i="5"/>
  <c r="G64" i="5"/>
  <c r="D64" i="5"/>
  <c r="C64" i="5"/>
  <c r="B64" i="5"/>
  <c r="X62" i="5"/>
  <c r="S62" i="5"/>
  <c r="S64" i="5" s="1"/>
  <c r="R62" i="5"/>
  <c r="R64" i="5" s="1"/>
  <c r="O62" i="5"/>
  <c r="O64" i="5" s="1"/>
  <c r="N62" i="5"/>
  <c r="N64" i="5" s="1"/>
  <c r="K62" i="5"/>
  <c r="K64" i="5" s="1"/>
  <c r="J62" i="5"/>
  <c r="J64" i="5" s="1"/>
  <c r="G62" i="5"/>
  <c r="C62" i="5"/>
  <c r="W62" i="5" s="1"/>
  <c r="B62" i="5"/>
  <c r="X61" i="5"/>
  <c r="W61" i="5"/>
  <c r="V61" i="5"/>
  <c r="X60" i="5"/>
  <c r="W60" i="5"/>
  <c r="V60" i="5"/>
  <c r="X58" i="5"/>
  <c r="W58" i="5"/>
  <c r="V58" i="5"/>
  <c r="X57" i="5"/>
  <c r="W57" i="5"/>
  <c r="V57" i="5"/>
  <c r="X56" i="5"/>
  <c r="W56" i="5"/>
  <c r="V56" i="5"/>
  <c r="X55" i="5"/>
  <c r="W55" i="5"/>
  <c r="V55" i="5"/>
  <c r="X54" i="5"/>
  <c r="W54" i="5"/>
  <c r="V54" i="5"/>
  <c r="T52" i="5"/>
  <c r="S52" i="5"/>
  <c r="R52" i="5"/>
  <c r="P52" i="5"/>
  <c r="O52" i="5"/>
  <c r="N52" i="5"/>
  <c r="L52" i="5"/>
  <c r="K52" i="5"/>
  <c r="J52" i="5"/>
  <c r="V52" i="5" s="1"/>
  <c r="H52" i="5"/>
  <c r="G52" i="5"/>
  <c r="W52" i="5" s="1"/>
  <c r="F52" i="5"/>
  <c r="D52" i="5"/>
  <c r="X52" i="5" s="1"/>
  <c r="C52" i="5"/>
  <c r="B52" i="5"/>
  <c r="X51" i="5"/>
  <c r="W51" i="5"/>
  <c r="V51" i="5"/>
  <c r="X50" i="5"/>
  <c r="W50" i="5"/>
  <c r="V50" i="5"/>
  <c r="X49" i="5"/>
  <c r="W49" i="5"/>
  <c r="V49" i="5"/>
  <c r="X48" i="5"/>
  <c r="W48" i="5"/>
  <c r="V48" i="5"/>
  <c r="T46" i="5"/>
  <c r="S46" i="5"/>
  <c r="R46" i="5"/>
  <c r="P46" i="5"/>
  <c r="O46" i="5"/>
  <c r="N46" i="5"/>
  <c r="L46" i="5"/>
  <c r="K46" i="5"/>
  <c r="J46" i="5"/>
  <c r="H46" i="5"/>
  <c r="G46" i="5"/>
  <c r="F46" i="5"/>
  <c r="D46" i="5"/>
  <c r="X46" i="5" s="1"/>
  <c r="B91" i="5" s="1"/>
  <c r="C46" i="5"/>
  <c r="W46" i="5" s="1"/>
  <c r="B46" i="5"/>
  <c r="V46" i="5" s="1"/>
  <c r="X45" i="5"/>
  <c r="W45" i="5"/>
  <c r="V45" i="5"/>
  <c r="X44" i="5"/>
  <c r="W44" i="5"/>
  <c r="V44" i="5"/>
  <c r="X42" i="5"/>
  <c r="B90" i="5" s="1"/>
  <c r="W42" i="5"/>
  <c r="V42" i="5"/>
  <c r="P40" i="5"/>
  <c r="L40" i="5"/>
  <c r="D40" i="5"/>
  <c r="C40" i="5"/>
  <c r="B40" i="5"/>
  <c r="P39" i="5"/>
  <c r="P67" i="5" s="1"/>
  <c r="D39" i="5"/>
  <c r="X38" i="5"/>
  <c r="W38" i="5"/>
  <c r="V38" i="5"/>
  <c r="X37" i="5"/>
  <c r="B89" i="5" s="1"/>
  <c r="S37" i="5"/>
  <c r="R37" i="5"/>
  <c r="O37" i="5"/>
  <c r="N37" i="5"/>
  <c r="K37" i="5"/>
  <c r="J37" i="5"/>
  <c r="G37" i="5"/>
  <c r="F37" i="5"/>
  <c r="V37" i="5" s="1"/>
  <c r="C37" i="5"/>
  <c r="C39" i="5" s="1"/>
  <c r="B37" i="5"/>
  <c r="X36" i="5"/>
  <c r="S36" i="5"/>
  <c r="R36" i="5"/>
  <c r="O36" i="5"/>
  <c r="N36" i="5"/>
  <c r="K36" i="5"/>
  <c r="J36" i="5"/>
  <c r="G36" i="5"/>
  <c r="F36" i="5"/>
  <c r="C36" i="5"/>
  <c r="W36" i="5" s="1"/>
  <c r="B36" i="5"/>
  <c r="V36" i="5" s="1"/>
  <c r="X35" i="5"/>
  <c r="W35" i="5"/>
  <c r="V35" i="5"/>
  <c r="X34" i="5"/>
  <c r="W34" i="5"/>
  <c r="V34" i="5"/>
  <c r="T32" i="5"/>
  <c r="T40" i="5" s="1"/>
  <c r="P32" i="5"/>
  <c r="L32" i="5"/>
  <c r="L39" i="5" s="1"/>
  <c r="H32" i="5"/>
  <c r="H40" i="5" s="1"/>
  <c r="D32" i="5"/>
  <c r="C32" i="5"/>
  <c r="B32" i="5"/>
  <c r="B39" i="5" s="1"/>
  <c r="Y31" i="5"/>
  <c r="X31" i="5"/>
  <c r="U31" i="5"/>
  <c r="Q31" i="5"/>
  <c r="M31" i="5"/>
  <c r="I31" i="5"/>
  <c r="G31" i="5"/>
  <c r="K31" i="5" s="1"/>
  <c r="F31" i="5"/>
  <c r="Y30" i="5"/>
  <c r="X30" i="5"/>
  <c r="U30" i="5"/>
  <c r="Q30" i="5"/>
  <c r="M30" i="5"/>
  <c r="I30" i="5"/>
  <c r="G30" i="5"/>
  <c r="K30" i="5" s="1"/>
  <c r="F30" i="5"/>
  <c r="Y29" i="5"/>
  <c r="X29" i="5"/>
  <c r="U29" i="5"/>
  <c r="Q29" i="5"/>
  <c r="M29" i="5"/>
  <c r="I29" i="5"/>
  <c r="G29" i="5"/>
  <c r="K29" i="5" s="1"/>
  <c r="F29" i="5"/>
  <c r="Y28" i="5"/>
  <c r="X28" i="5"/>
  <c r="U28" i="5"/>
  <c r="Q28" i="5"/>
  <c r="M28" i="5"/>
  <c r="I28" i="5"/>
  <c r="G28" i="5"/>
  <c r="K28" i="5" s="1"/>
  <c r="F28" i="5"/>
  <c r="Y27" i="5"/>
  <c r="X27" i="5"/>
  <c r="U27" i="5"/>
  <c r="Q27" i="5"/>
  <c r="M27" i="5"/>
  <c r="I27" i="5"/>
  <c r="G27" i="5"/>
  <c r="K27" i="5" s="1"/>
  <c r="F27" i="5"/>
  <c r="Y26" i="5"/>
  <c r="B87" i="5" s="1"/>
  <c r="X26" i="5"/>
  <c r="U26" i="5"/>
  <c r="Q26" i="5"/>
  <c r="M26" i="5"/>
  <c r="I26" i="5"/>
  <c r="G26" i="5"/>
  <c r="G32" i="5" s="1"/>
  <c r="F26" i="5"/>
  <c r="V22" i="5"/>
  <c r="S7" i="5"/>
  <c r="S6" i="5"/>
  <c r="S8" i="5" s="1"/>
  <c r="B96" i="5" l="1"/>
  <c r="V64" i="5"/>
  <c r="V30" i="5"/>
  <c r="B41" i="5"/>
  <c r="B67" i="5"/>
  <c r="W64" i="5"/>
  <c r="O28" i="5"/>
  <c r="S28" i="5" s="1"/>
  <c r="W28" i="5"/>
  <c r="O30" i="5"/>
  <c r="S30" i="5" s="1"/>
  <c r="T91" i="5"/>
  <c r="G40" i="5"/>
  <c r="G39" i="5"/>
  <c r="X40" i="5"/>
  <c r="O29" i="5"/>
  <c r="S29" i="5" s="1"/>
  <c r="W29" i="5"/>
  <c r="C41" i="5"/>
  <c r="C67" i="5"/>
  <c r="L67" i="5"/>
  <c r="L41" i="5"/>
  <c r="L65" i="5" s="1"/>
  <c r="W27" i="5"/>
  <c r="O27" i="5"/>
  <c r="S27" i="5" s="1"/>
  <c r="O31" i="5"/>
  <c r="S31" i="5" s="1"/>
  <c r="V62" i="5"/>
  <c r="D87" i="5"/>
  <c r="X32" i="5"/>
  <c r="J26" i="5"/>
  <c r="J27" i="5"/>
  <c r="N27" i="5" s="1"/>
  <c r="R27" i="5" s="1"/>
  <c r="J28" i="5"/>
  <c r="N28" i="5" s="1"/>
  <c r="R28" i="5" s="1"/>
  <c r="J29" i="5"/>
  <c r="N29" i="5" s="1"/>
  <c r="R29" i="5" s="1"/>
  <c r="J30" i="5"/>
  <c r="N30" i="5" s="1"/>
  <c r="R30" i="5" s="1"/>
  <c r="J31" i="5"/>
  <c r="N31" i="5" s="1"/>
  <c r="R31" i="5" s="1"/>
  <c r="F32" i="5"/>
  <c r="T39" i="5"/>
  <c r="D41" i="5"/>
  <c r="W37" i="5"/>
  <c r="H39" i="5"/>
  <c r="K26" i="5"/>
  <c r="P41" i="5"/>
  <c r="P65" i="5" s="1"/>
  <c r="D67" i="5"/>
  <c r="D65" i="5" l="1"/>
  <c r="J32" i="5"/>
  <c r="N26" i="5"/>
  <c r="L68" i="5"/>
  <c r="G67" i="5"/>
  <c r="G41" i="5"/>
  <c r="G65" i="5" s="1"/>
  <c r="V29" i="5"/>
  <c r="T67" i="5"/>
  <c r="T41" i="5"/>
  <c r="T65" i="5" s="1"/>
  <c r="V28" i="5"/>
  <c r="X39" i="5"/>
  <c r="P68" i="5"/>
  <c r="B65" i="5"/>
  <c r="F40" i="5"/>
  <c r="F39" i="5"/>
  <c r="V27" i="5"/>
  <c r="W31" i="5"/>
  <c r="C65" i="5"/>
  <c r="K32" i="5"/>
  <c r="O26" i="5"/>
  <c r="H41" i="5"/>
  <c r="H65" i="5" s="1"/>
  <c r="H67" i="5"/>
  <c r="W30" i="5"/>
  <c r="V31" i="5"/>
  <c r="T90" i="5"/>
  <c r="K40" i="5" l="1"/>
  <c r="K39" i="5"/>
  <c r="W32" i="5"/>
  <c r="F67" i="5"/>
  <c r="F41" i="5"/>
  <c r="N32" i="5"/>
  <c r="R26" i="5"/>
  <c r="O32" i="5"/>
  <c r="S26" i="5"/>
  <c r="S32" i="5" s="1"/>
  <c r="T68" i="5"/>
  <c r="J40" i="5"/>
  <c r="G70" i="5"/>
  <c r="G68" i="5"/>
  <c r="C68" i="5"/>
  <c r="X65" i="5"/>
  <c r="D68" i="5"/>
  <c r="H68" i="5"/>
  <c r="B68" i="5"/>
  <c r="B70" i="5"/>
  <c r="X41" i="5"/>
  <c r="J67" i="5" l="1"/>
  <c r="J41" i="5"/>
  <c r="J65" i="5" s="1"/>
  <c r="F65" i="5"/>
  <c r="C70" i="5"/>
  <c r="S40" i="5"/>
  <c r="S39" i="5"/>
  <c r="K41" i="5"/>
  <c r="K67" i="5"/>
  <c r="N39" i="5"/>
  <c r="N40" i="5"/>
  <c r="V32" i="5"/>
  <c r="C69" i="5"/>
  <c r="O40" i="5"/>
  <c r="O39" i="5"/>
  <c r="W40" i="5"/>
  <c r="X68" i="5"/>
  <c r="D95" i="5" s="1"/>
  <c r="T94" i="5" s="1"/>
  <c r="R32" i="5"/>
  <c r="V26" i="5"/>
  <c r="W26" i="5"/>
  <c r="N67" i="5" l="1"/>
  <c r="N41" i="5"/>
  <c r="J68" i="5"/>
  <c r="K69" i="5" s="1"/>
  <c r="L70" i="5" s="1"/>
  <c r="D70" i="5"/>
  <c r="S41" i="5"/>
  <c r="S65" i="5" s="1"/>
  <c r="S67" i="5"/>
  <c r="F68" i="5"/>
  <c r="O67" i="5"/>
  <c r="O41" i="5"/>
  <c r="O65" i="5" s="1"/>
  <c r="W39" i="5"/>
  <c r="K65" i="5"/>
  <c r="R40" i="5"/>
  <c r="V40" i="5" s="1"/>
  <c r="R39" i="5"/>
  <c r="V39" i="5" s="1"/>
  <c r="J70" i="5" l="1"/>
  <c r="G69" i="5"/>
  <c r="O68" i="5"/>
  <c r="O70" i="5" s="1"/>
  <c r="W41" i="5"/>
  <c r="K68" i="5"/>
  <c r="W65" i="5"/>
  <c r="F70" i="5"/>
  <c r="N65" i="5"/>
  <c r="R67" i="5"/>
  <c r="R41" i="5"/>
  <c r="R65" i="5" s="1"/>
  <c r="S68" i="5"/>
  <c r="S70" i="5" s="1"/>
  <c r="W68" i="5" l="1"/>
  <c r="K70" i="5"/>
  <c r="W70" i="5" s="1"/>
  <c r="R68" i="5"/>
  <c r="S69" i="5" s="1"/>
  <c r="T70" i="5" s="1"/>
  <c r="V41" i="5"/>
  <c r="N68" i="5"/>
  <c r="V65" i="5"/>
  <c r="H70" i="5"/>
  <c r="O69" i="5" l="1"/>
  <c r="V68" i="5"/>
  <c r="V70" i="5" s="1"/>
  <c r="T88" i="5" s="1"/>
  <c r="N70" i="5"/>
  <c r="R70" i="5"/>
  <c r="P70" i="5" l="1"/>
  <c r="W69" i="5"/>
  <c r="D94" i="5" l="1"/>
  <c r="X70" i="5"/>
  <c r="T89" i="5" l="1"/>
  <c r="T96" i="5" s="1"/>
  <c r="D96" i="5"/>
  <c r="K63" i="3" l="1"/>
  <c r="G63" i="3"/>
  <c r="C63" i="3"/>
  <c r="J38" i="3"/>
  <c r="F38" i="3"/>
  <c r="B38" i="3"/>
  <c r="J63" i="3"/>
  <c r="F63" i="3"/>
  <c r="B63" i="3"/>
  <c r="K77" i="3"/>
  <c r="K76" i="3"/>
  <c r="P8" i="3"/>
  <c r="P6" i="3"/>
  <c r="C6" i="4"/>
  <c r="C5" i="4"/>
  <c r="C4" i="4"/>
  <c r="C3" i="4"/>
  <c r="C2" i="4"/>
  <c r="P63" i="3" l="1"/>
  <c r="P62" i="3"/>
  <c r="O62" i="3"/>
  <c r="N62" i="3"/>
  <c r="P61" i="3"/>
  <c r="O61" i="3"/>
  <c r="N61" i="3"/>
  <c r="P59" i="3"/>
  <c r="O59" i="3"/>
  <c r="N59" i="3"/>
  <c r="P58" i="3"/>
  <c r="O58" i="3"/>
  <c r="N58" i="3"/>
  <c r="P57" i="3"/>
  <c r="O57" i="3"/>
  <c r="N57" i="3"/>
  <c r="P56" i="3"/>
  <c r="O56" i="3"/>
  <c r="N56" i="3"/>
  <c r="P55" i="3"/>
  <c r="O55" i="3"/>
  <c r="N55" i="3"/>
  <c r="P52" i="3"/>
  <c r="O52" i="3"/>
  <c r="N52" i="3"/>
  <c r="P51" i="3"/>
  <c r="O51" i="3"/>
  <c r="N51" i="3"/>
  <c r="P50" i="3"/>
  <c r="O50" i="3"/>
  <c r="N50" i="3"/>
  <c r="P49" i="3"/>
  <c r="O49" i="3"/>
  <c r="N49" i="3"/>
  <c r="P46" i="3"/>
  <c r="O46" i="3"/>
  <c r="N46" i="3"/>
  <c r="P45" i="3"/>
  <c r="O45" i="3"/>
  <c r="N45" i="3"/>
  <c r="P43" i="3"/>
  <c r="O43" i="3"/>
  <c r="N43" i="3"/>
  <c r="P39" i="3"/>
  <c r="O39" i="3"/>
  <c r="N39" i="3"/>
  <c r="P38" i="3"/>
  <c r="O38" i="3"/>
  <c r="B91" i="3" s="1"/>
  <c r="P37" i="3"/>
  <c r="P36" i="3"/>
  <c r="O36" i="3"/>
  <c r="N36" i="3"/>
  <c r="P35" i="3"/>
  <c r="O35" i="3"/>
  <c r="N35" i="3"/>
  <c r="P32" i="3"/>
  <c r="P31" i="3"/>
  <c r="P30" i="3"/>
  <c r="P29" i="3"/>
  <c r="P28" i="3"/>
  <c r="P27" i="3"/>
  <c r="J37" i="3"/>
  <c r="F37" i="3"/>
  <c r="B37" i="3"/>
  <c r="C95" i="3"/>
  <c r="K94" i="3" s="1"/>
  <c r="B92" i="3" l="1"/>
  <c r="N37" i="3"/>
  <c r="N38" i="3"/>
  <c r="F27" i="3"/>
  <c r="J27" i="3" l="1"/>
  <c r="N27" i="3" s="1"/>
  <c r="I32" i="3"/>
  <c r="M32" i="3" s="1"/>
  <c r="I31" i="3"/>
  <c r="M31" i="3" s="1"/>
  <c r="I30" i="3"/>
  <c r="M30" i="3" s="1"/>
  <c r="I29" i="3"/>
  <c r="M29" i="3" s="1"/>
  <c r="I28" i="3"/>
  <c r="M28" i="3" s="1"/>
  <c r="I27" i="3"/>
  <c r="M27" i="3" s="1"/>
  <c r="O63" i="3" l="1"/>
  <c r="B94" i="3" s="1"/>
  <c r="G32" i="3"/>
  <c r="F32" i="3"/>
  <c r="G31" i="3"/>
  <c r="F31" i="3"/>
  <c r="G30" i="3"/>
  <c r="F30" i="3"/>
  <c r="G29" i="3"/>
  <c r="F29" i="3"/>
  <c r="G28" i="3"/>
  <c r="F28" i="3"/>
  <c r="G27" i="3"/>
  <c r="K31" i="3" l="1"/>
  <c r="O31" i="3" s="1"/>
  <c r="J28" i="3"/>
  <c r="N28" i="3" s="1"/>
  <c r="K27" i="3"/>
  <c r="K32" i="3"/>
  <c r="O32" i="3" s="1"/>
  <c r="J30" i="3"/>
  <c r="N30" i="3" s="1"/>
  <c r="J32" i="3"/>
  <c r="N32" i="3" s="1"/>
  <c r="K30" i="3"/>
  <c r="O30" i="3" s="1"/>
  <c r="K28" i="3"/>
  <c r="O28" i="3" s="1"/>
  <c r="J29" i="3"/>
  <c r="N29" i="3" s="1"/>
  <c r="K29" i="3"/>
  <c r="O29" i="3"/>
  <c r="J31" i="3"/>
  <c r="N31" i="3" s="1"/>
  <c r="L76" i="3"/>
  <c r="L77" i="3"/>
  <c r="L65" i="3"/>
  <c r="L53" i="3"/>
  <c r="K53" i="3"/>
  <c r="J53" i="3"/>
  <c r="L47" i="3"/>
  <c r="K47" i="3"/>
  <c r="J47" i="3"/>
  <c r="K37" i="3"/>
  <c r="L33" i="3"/>
  <c r="L40" i="3" s="1"/>
  <c r="H65" i="3"/>
  <c r="H53" i="3"/>
  <c r="G53" i="3"/>
  <c r="F53" i="3"/>
  <c r="H47" i="3"/>
  <c r="G47" i="3"/>
  <c r="F47" i="3"/>
  <c r="G37" i="3"/>
  <c r="H33" i="3"/>
  <c r="H40" i="3" s="1"/>
  <c r="G33" i="3"/>
  <c r="G41" i="3" s="1"/>
  <c r="F33" i="3"/>
  <c r="C53" i="3"/>
  <c r="O53" i="3" s="1"/>
  <c r="C47" i="3"/>
  <c r="C33" i="3"/>
  <c r="J33" i="3" l="1"/>
  <c r="J40" i="3" s="1"/>
  <c r="O37" i="3"/>
  <c r="K33" i="3"/>
  <c r="K41" i="3" s="1"/>
  <c r="O27" i="3"/>
  <c r="C41" i="3"/>
  <c r="O47" i="3"/>
  <c r="H41" i="3"/>
  <c r="H42" i="3" s="1"/>
  <c r="H66" i="3" s="1"/>
  <c r="G40" i="3"/>
  <c r="G42" i="3" s="1"/>
  <c r="C40" i="3"/>
  <c r="L41" i="3"/>
  <c r="L42" i="3" s="1"/>
  <c r="L66" i="3" s="1"/>
  <c r="F40" i="3"/>
  <c r="F41" i="3"/>
  <c r="J41" i="3" l="1"/>
  <c r="J42" i="3" s="1"/>
  <c r="L69" i="3"/>
  <c r="L71" i="3" s="1"/>
  <c r="H69" i="3"/>
  <c r="H71" i="3" s="1"/>
  <c r="C42" i="3"/>
  <c r="O33" i="3"/>
  <c r="O41" i="3"/>
  <c r="K40" i="3"/>
  <c r="O40" i="3" s="1"/>
  <c r="N63" i="3"/>
  <c r="H68" i="3"/>
  <c r="L68" i="3"/>
  <c r="F42" i="3"/>
  <c r="K42" i="3" l="1"/>
  <c r="O42" i="3" s="1"/>
  <c r="K65" i="3"/>
  <c r="K66" i="3" s="1"/>
  <c r="K68" i="3" s="1"/>
  <c r="F65" i="3"/>
  <c r="F66" i="3" s="1"/>
  <c r="F68" i="3" s="1"/>
  <c r="G65" i="3"/>
  <c r="J65" i="3"/>
  <c r="J66" i="3" s="1"/>
  <c r="J68" i="3" s="1"/>
  <c r="K69" i="3" l="1"/>
  <c r="C65" i="3"/>
  <c r="G66" i="3"/>
  <c r="G68" i="3" s="1"/>
  <c r="P7" i="3"/>
  <c r="G69" i="3" l="1"/>
  <c r="O8" i="3"/>
  <c r="J69" i="3" s="1"/>
  <c r="C66" i="3"/>
  <c r="C68" i="3" s="1"/>
  <c r="O65" i="3"/>
  <c r="D65" i="3"/>
  <c r="P65" i="3" s="1"/>
  <c r="D53" i="3"/>
  <c r="P53" i="3" s="1"/>
  <c r="B53" i="3"/>
  <c r="N53" i="3" s="1"/>
  <c r="D47" i="3"/>
  <c r="P47" i="3" s="1"/>
  <c r="B47" i="3"/>
  <c r="N47" i="3" s="1"/>
  <c r="D33" i="3"/>
  <c r="B33" i="3"/>
  <c r="Q32" i="3"/>
  <c r="Q31" i="3"/>
  <c r="Q30" i="3"/>
  <c r="Q29" i="3"/>
  <c r="Q28" i="3"/>
  <c r="Q27" i="3"/>
  <c r="J71" i="3" l="1"/>
  <c r="F69" i="3"/>
  <c r="B41" i="3"/>
  <c r="N41" i="3" s="1"/>
  <c r="N33" i="3"/>
  <c r="D41" i="3"/>
  <c r="P41" i="3" s="1"/>
  <c r="P33" i="3"/>
  <c r="C89" i="3"/>
  <c r="B89" i="3"/>
  <c r="O66" i="3"/>
  <c r="B65" i="3"/>
  <c r="N65" i="3" s="1"/>
  <c r="B40" i="3"/>
  <c r="N40" i="3" s="1"/>
  <c r="D40" i="3"/>
  <c r="P40" i="3" s="1"/>
  <c r="G70" i="3" l="1"/>
  <c r="G71" i="3" s="1"/>
  <c r="K70" i="3"/>
  <c r="K71" i="3" s="1"/>
  <c r="F71" i="3"/>
  <c r="C69" i="3"/>
  <c r="O69" i="3" s="1"/>
  <c r="B93" i="3"/>
  <c r="B90" i="3"/>
  <c r="B42" i="3"/>
  <c r="N42" i="3" s="1"/>
  <c r="D42" i="3"/>
  <c r="P42" i="3" s="1"/>
  <c r="B98" i="3" l="1"/>
  <c r="D66" i="3"/>
  <c r="B66" i="3"/>
  <c r="P66" i="3" l="1"/>
  <c r="D69" i="3"/>
  <c r="N66" i="3"/>
  <c r="D68" i="3"/>
  <c r="B68" i="3"/>
  <c r="B69" i="3" s="1"/>
  <c r="C70" i="3" s="1"/>
  <c r="O70" i="3" l="1"/>
  <c r="C96" i="3" s="1"/>
  <c r="N69" i="3"/>
  <c r="D71" i="3"/>
  <c r="P69" i="3"/>
  <c r="C97" i="3" s="1"/>
  <c r="B71" i="3"/>
  <c r="K93" i="3" l="1"/>
  <c r="K91" i="3"/>
  <c r="K95" i="3"/>
  <c r="K92" i="3"/>
  <c r="C71" i="3"/>
  <c r="K90" i="3"/>
  <c r="C98" i="3"/>
  <c r="O71" i="3"/>
  <c r="P71" i="3"/>
  <c r="N71" i="3" l="1"/>
  <c r="K9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Ramu Ramachandran</author>
  </authors>
  <commentList>
    <comment ref="E24" authorId="0" shapeId="0" xr:uid="{AC5E9CE2-7A0E-4794-B4D3-BCE35D56A7A8}">
      <text>
        <r>
          <rPr>
            <b/>
            <sz val="9"/>
            <color indexed="81"/>
            <rFont val="Tahoma"/>
            <family val="2"/>
          </rPr>
          <t>Ramu Ramachandran:</t>
        </r>
        <r>
          <rPr>
            <sz val="9"/>
            <color indexed="81"/>
            <rFont val="Tahoma"/>
            <family val="2"/>
          </rPr>
          <t xml:space="preserve">
Please enter "C" for cash, and "K" for in-
kind.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Ramu Ramachandran</author>
  </authors>
  <commentList>
    <comment ref="E25" authorId="0" shapeId="0" xr:uid="{00000000-0006-0000-0100-000001000000}">
      <text>
        <r>
          <rPr>
            <b/>
            <sz val="9"/>
            <color indexed="81"/>
            <rFont val="Tahoma"/>
            <family val="2"/>
          </rPr>
          <t>Ramu Ramachandran:</t>
        </r>
        <r>
          <rPr>
            <sz val="9"/>
            <color indexed="81"/>
            <rFont val="Tahoma"/>
            <family val="2"/>
          </rPr>
          <t xml:space="preserve">
Please enter "C" for cash, and "K" for in-
kind.</t>
        </r>
      </text>
    </comment>
  </commentList>
</comments>
</file>

<file path=xl/sharedStrings.xml><?xml version="1.0" encoding="utf-8"?>
<sst xmlns="http://schemas.openxmlformats.org/spreadsheetml/2006/main" count="394" uniqueCount="203">
  <si>
    <t>Year 1</t>
  </si>
  <si>
    <t>Year 2</t>
  </si>
  <si>
    <t>Year 3</t>
  </si>
  <si>
    <t>Composite</t>
  </si>
  <si>
    <t>Proposed Budget</t>
  </si>
  <si>
    <t>Support Requested</t>
  </si>
  <si>
    <t>Institution Match</t>
  </si>
  <si>
    <t>TOTAL</t>
  </si>
  <si>
    <t xml:space="preserve">Project Title: </t>
  </si>
  <si>
    <t>Post Docs</t>
  </si>
  <si>
    <t xml:space="preserve">PI: </t>
  </si>
  <si>
    <t xml:space="preserve">Agency: </t>
  </si>
  <si>
    <t>DROP</t>
  </si>
  <si>
    <t>Cash/Kind</t>
  </si>
  <si>
    <t>F&amp;A Waived</t>
  </si>
  <si>
    <t>F&amp;A on Match</t>
  </si>
  <si>
    <t>Amount of Waiver Requested</t>
  </si>
  <si>
    <t>Department Match</t>
  </si>
  <si>
    <t>College Match</t>
  </si>
  <si>
    <t>University Match</t>
  </si>
  <si>
    <t>Indirect on Match</t>
  </si>
  <si>
    <t>TOTAL PROJECT COST</t>
  </si>
  <si>
    <t>The numbers will be automatically calculated as you complete your budget on the previous worksheet.</t>
  </si>
  <si>
    <t>F&amp;A not recovered (if applicable)</t>
  </si>
  <si>
    <t>1.  Pink-shaded cells contain formulas. Do not edit/delete these.</t>
  </si>
  <si>
    <t>Faculty/Unclass./Post Doc</t>
  </si>
  <si>
    <t>Part-time/Temporary</t>
  </si>
  <si>
    <t>A. Senior Personnel</t>
  </si>
  <si>
    <t>B. Other Personnel</t>
  </si>
  <si>
    <t>Graduate Students</t>
  </si>
  <si>
    <t>Other</t>
  </si>
  <si>
    <t>C. Fringe Benefits</t>
  </si>
  <si>
    <t>Subtotal A+B+C</t>
  </si>
  <si>
    <t>D. Permanent Equipment</t>
  </si>
  <si>
    <t>E. Travel</t>
  </si>
  <si>
    <t>Domestic</t>
  </si>
  <si>
    <t>Foreign</t>
  </si>
  <si>
    <t>Total Travel</t>
  </si>
  <si>
    <t>Stipends</t>
  </si>
  <si>
    <t>Travel</t>
  </si>
  <si>
    <t>Subsistence</t>
  </si>
  <si>
    <t>Other (justify fully)</t>
  </si>
  <si>
    <t>Total Participant Support</t>
  </si>
  <si>
    <t>F. Participant Support</t>
  </si>
  <si>
    <t>Materials and Supplies</t>
  </si>
  <si>
    <t>Publication/Dissemination</t>
  </si>
  <si>
    <t>Computer Services</t>
  </si>
  <si>
    <t>Total Other Direct Costs</t>
  </si>
  <si>
    <t>G. Other Direct Costs</t>
  </si>
  <si>
    <t>H. Total Direct Costs (A-G)</t>
  </si>
  <si>
    <t>No. of months project will be active in each year</t>
  </si>
  <si>
    <t>Total Senior Personnel</t>
  </si>
  <si>
    <t>a. Operating Services</t>
  </si>
  <si>
    <t>b. Lab/Instrument Fees</t>
  </si>
  <si>
    <t>Name 1</t>
  </si>
  <si>
    <t>Name 2</t>
  </si>
  <si>
    <t>Name 3</t>
  </si>
  <si>
    <t>Name 4</t>
  </si>
  <si>
    <t>Name 5</t>
  </si>
  <si>
    <t>Annual % increase in personnel salaries (4% recommended)</t>
  </si>
  <si>
    <t>Due date:</t>
  </si>
  <si>
    <t>Equipment</t>
  </si>
  <si>
    <t>In-State Tuition Fee</t>
  </si>
  <si>
    <t>K</t>
  </si>
  <si>
    <t>Match</t>
  </si>
  <si>
    <t>8. COST SHARING INFORMATION</t>
  </si>
  <si>
    <t>Tuition Waiver Match</t>
  </si>
  <si>
    <t>Other Professional</t>
  </si>
  <si>
    <t>You can use the numbers below for completing the F&amp;A Waiver section of the Routing Form.</t>
  </si>
  <si>
    <t>F&amp;A Waiver Calculations:</t>
  </si>
  <si>
    <t>Agency Type:</t>
  </si>
  <si>
    <t>Federal</t>
  </si>
  <si>
    <t>Federal Flow Through</t>
  </si>
  <si>
    <t>State</t>
  </si>
  <si>
    <t>BoR - EPSCOR</t>
  </si>
  <si>
    <t>LaSPACE - REA</t>
  </si>
  <si>
    <t>LaSPACE - GSRA/SURE/LURA</t>
  </si>
  <si>
    <t>BoR - ATLAS/ENH</t>
  </si>
  <si>
    <t>**Select Agency Type from the Drop Down Menu</t>
  </si>
  <si>
    <t>F&amp;A Basis:</t>
  </si>
  <si>
    <t>CIC - DHS</t>
  </si>
  <si>
    <t>F&amp;A</t>
  </si>
  <si>
    <t xml:space="preserve">      ***If paid through LA Tech</t>
  </si>
  <si>
    <t>Tuition</t>
  </si>
  <si>
    <t>Fees</t>
  </si>
  <si>
    <t>Graduate (6 hrs Fall, Win, Spr)</t>
  </si>
  <si>
    <t>Graduate (3 hrs-Summer)</t>
  </si>
  <si>
    <t>O/S Fee Waiver</t>
  </si>
  <si>
    <r>
      <t xml:space="preserve">Current tuition &amp; fees can be found at </t>
    </r>
    <r>
      <rPr>
        <b/>
        <i/>
        <u/>
        <sz val="11"/>
        <color rgb="FFFF0000"/>
        <rFont val="Arial"/>
        <family val="2"/>
      </rPr>
      <t>http://finance.latech.edu/currentfees.php</t>
    </r>
  </si>
  <si>
    <t>Total T/F</t>
  </si>
  <si>
    <t>Tuition &amp; Fees per Quarter:</t>
  </si>
  <si>
    <t>College Fees</t>
  </si>
  <si>
    <t>ANS - $35</t>
  </si>
  <si>
    <t>COB - $50</t>
  </si>
  <si>
    <t>COE - $25</t>
  </si>
  <si>
    <t>LA - $35</t>
  </si>
  <si>
    <t>TDC - Tuition</t>
  </si>
  <si>
    <t>Base for F&amp;A</t>
  </si>
  <si>
    <t>Doctoral Students</t>
  </si>
  <si>
    <t>Master's Students</t>
  </si>
  <si>
    <t>Undergraduates</t>
  </si>
  <si>
    <t>Step 3:  Complete other parts of the budget.</t>
  </si>
  <si>
    <t>Step 2:  Enter the number of students to be supported and the student salary per student for each year of the grant.</t>
  </si>
  <si>
    <t>Total Salary</t>
  </si>
  <si>
    <t>Number of Students</t>
  </si>
  <si>
    <t>Standard F&amp;A Rate:</t>
  </si>
  <si>
    <t>(change if different from above)</t>
  </si>
  <si>
    <t>Actual F&amp;A Rate:</t>
  </si>
  <si>
    <t>COES - $60</t>
  </si>
  <si>
    <t>I. Facilities &amp; Admin.</t>
  </si>
  <si>
    <r>
      <t xml:space="preserve">Consultant Services </t>
    </r>
    <r>
      <rPr>
        <i/>
        <sz val="10"/>
        <rFont val="Arial"/>
        <family val="2"/>
      </rPr>
      <t>(Vendors)</t>
    </r>
  </si>
  <si>
    <r>
      <t>Subcontracts</t>
    </r>
    <r>
      <rPr>
        <i/>
        <sz val="10"/>
        <rFont val="Arial"/>
        <family val="2"/>
      </rPr>
      <t xml:space="preserve"> (Consult OSP)</t>
    </r>
  </si>
  <si>
    <t>Private</t>
  </si>
  <si>
    <t>BoR - RCS/ITRS/PoCP</t>
  </si>
  <si>
    <r>
      <t xml:space="preserve">Step 1:  Select Agency </t>
    </r>
    <r>
      <rPr>
        <b/>
        <sz val="14"/>
        <color rgb="FFFF0000"/>
        <rFont val="Symbol"/>
        <family val="1"/>
        <charset val="2"/>
      </rPr>
      <t>®</t>
    </r>
  </si>
  <si>
    <t>Hourly 
Wage</t>
  </si>
  <si>
    <t>Hours/
Week</t>
  </si>
  <si>
    <t>#Wks</t>
  </si>
  <si>
    <t>Cash</t>
  </si>
  <si>
    <t>In-Kind</t>
  </si>
  <si>
    <t>Faculty &amp; Staff</t>
  </si>
  <si>
    <t>RET Participants***</t>
  </si>
  <si>
    <t>Base</t>
  </si>
  <si>
    <t>Not all State agencies allow tuition to be charged</t>
  </si>
  <si>
    <t>Salaries &amp; Wages</t>
  </si>
  <si>
    <t>Social Security</t>
  </si>
  <si>
    <t>Public School***</t>
  </si>
  <si>
    <r>
      <rPr>
        <b/>
        <sz val="10"/>
        <color indexed="10"/>
        <rFont val="Symbol"/>
        <family val="1"/>
        <charset val="2"/>
      </rPr>
      <t>¬</t>
    </r>
    <r>
      <rPr>
        <b/>
        <sz val="10"/>
        <color indexed="10"/>
        <rFont val="Arial"/>
        <family val="2"/>
      </rPr>
      <t xml:space="preserve"> If this number is not zero, </t>
    </r>
  </si>
  <si>
    <t>complete the F&amp;A waiver</t>
  </si>
  <si>
    <t>13. PROJECT DESCRIPTION CHECKLIST</t>
  </si>
  <si>
    <t>Sponsor</t>
  </si>
  <si>
    <t>Internal</t>
  </si>
  <si>
    <t>SWFB / TDC</t>
  </si>
  <si>
    <t>None / TDC</t>
  </si>
  <si>
    <t>SWF / TDC</t>
  </si>
  <si>
    <t>Salaries / Salaries</t>
  </si>
  <si>
    <t>3.  Make no direct entries in the grey or pink-shaded cells.</t>
  </si>
  <si>
    <t>Updated 10/27/2024</t>
  </si>
  <si>
    <t>Research Proposal Budget Template 2024-2025</t>
  </si>
  <si>
    <t>Other Senior Personnel (Total)</t>
  </si>
  <si>
    <t>Professional Staff</t>
  </si>
  <si>
    <t>Undergraduate Students</t>
  </si>
  <si>
    <t>Total Salaries and Wages (A+B)</t>
  </si>
  <si>
    <t>c. In-State Tuition</t>
  </si>
  <si>
    <t>d. Out-of-State Tuition Waiver</t>
  </si>
  <si>
    <t>Fringe Rates (2024-2025):</t>
  </si>
  <si>
    <t>No Retirement</t>
  </si>
  <si>
    <t>Senior Personnel (Salary+Fringe)</t>
  </si>
  <si>
    <t>Graduate Student Support</t>
  </si>
  <si>
    <t>Undergraduate Student Support</t>
  </si>
  <si>
    <t>Travel, Supplies, and Other Costs</t>
  </si>
  <si>
    <t>Out-of-State Fee Waiver</t>
  </si>
  <si>
    <t>Industry Match</t>
  </si>
  <si>
    <t>2.  Please enter the appropriate F&amp;A rate in O8 if it is different from the standard rate.</t>
  </si>
  <si>
    <t>F&amp;A Rates 2024-25</t>
  </si>
  <si>
    <t>Fringe Benefit Rates 2025</t>
  </si>
  <si>
    <t>Revised as of 01-15-2025-BHH</t>
  </si>
  <si>
    <t>Proposal Budget Justification 2024-2025</t>
  </si>
  <si>
    <t>Budget Categories</t>
  </si>
  <si>
    <t>Description of budget line (including calculations as applicable)</t>
  </si>
  <si>
    <t>Total Amount Annually</t>
  </si>
  <si>
    <t>A. Personnel</t>
  </si>
  <si>
    <t>H.  Other</t>
  </si>
  <si>
    <t>c. In-state Tuition</t>
  </si>
  <si>
    <t>d. Out-of-state Tuition waiver</t>
  </si>
  <si>
    <t>I.    Facilities &amp; Admin.</t>
  </si>
  <si>
    <t xml:space="preserve">   - Materials and Supplies</t>
  </si>
  <si>
    <t xml:space="preserve">   - Publication/Dissemination</t>
  </si>
  <si>
    <r>
      <t xml:space="preserve">   - Consultant Services
</t>
    </r>
    <r>
      <rPr>
        <i/>
        <sz val="10"/>
        <color indexed="8"/>
        <rFont val="Arial"/>
        <family val="1"/>
        <charset val="204"/>
      </rPr>
      <t xml:space="preserve">      (Vendors)</t>
    </r>
  </si>
  <si>
    <t xml:space="preserve">   - Subcontracts</t>
  </si>
  <si>
    <t xml:space="preserve">   - Computer Services</t>
  </si>
  <si>
    <t>Rev. January 15, 2025 BHH</t>
  </si>
  <si>
    <r>
      <t xml:space="preserve">Average GA Salary </t>
    </r>
    <r>
      <rPr>
        <b/>
        <i/>
        <sz val="10"/>
        <rFont val="Arial"/>
        <family val="2"/>
      </rPr>
      <t>(Monthly)</t>
    </r>
    <r>
      <rPr>
        <b/>
        <i/>
        <sz val="11"/>
        <rFont val="Arial"/>
        <family val="2"/>
      </rPr>
      <t xml:space="preserve">: </t>
    </r>
  </si>
  <si>
    <t>Year 4</t>
  </si>
  <si>
    <t>Year 5</t>
  </si>
  <si>
    <t>ANS</t>
  </si>
  <si>
    <t>COB</t>
  </si>
  <si>
    <t>-</t>
  </si>
  <si>
    <t>COE</t>
  </si>
  <si>
    <t>COES</t>
  </si>
  <si>
    <t>LA</t>
  </si>
  <si>
    <t>**Based on recent GA ARF activity</t>
  </si>
  <si>
    <t>2.  Please enter the appropriate F&amp;A rate in O6 IF it is different from the standard rate.</t>
  </si>
  <si>
    <t>3.  Make no entries in the grey-shaded cells.</t>
  </si>
  <si>
    <t>Industry match</t>
  </si>
  <si>
    <t>Other senior personnel (total)</t>
  </si>
  <si>
    <t>Professional staff</t>
  </si>
  <si>
    <t>Undergraduate students</t>
  </si>
  <si>
    <t>Total salaries and wages (A+B)</t>
  </si>
  <si>
    <t>c. In-state tuition</t>
  </si>
  <si>
    <t>d. Out-of-state tuition waiver</t>
  </si>
  <si>
    <t>Fringe rates (2020-21):</t>
  </si>
  <si>
    <t>RET Participants</t>
  </si>
  <si>
    <t>Updated 9/23/2020</t>
  </si>
  <si>
    <t>Senior Personnel (salary+fringe)</t>
  </si>
  <si>
    <t>Graduate student support</t>
  </si>
  <si>
    <t>Total Amount Requested</t>
  </si>
  <si>
    <t>Undergraduate student support</t>
  </si>
  <si>
    <t>Travel, supplies, and other costs</t>
  </si>
  <si>
    <t>Out of State Fee Waiver</t>
  </si>
  <si>
    <t>¬</t>
  </si>
  <si>
    <t xml:space="preserve">If this number is not zero, complete F&amp;A waiver </t>
  </si>
  <si>
    <t>section of Routing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</si>
</sst>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 numFmtId="167" formatCode="&quot;$&quot;#,##0.00"/>
    <numFmt numFmtId="168" formatCode="_(* #,##0_);_(* \(#,##0\);_(* &quot;-&quot;??_);_(@_)"/>
  </numFmts>
  <fonts count="43">
    <font>
      <sz val="10"/>
      <name val="Arial"/>
    </font>
    <font>
      <sz val="10"/>
      <name val="Arial"/>
      <family val="2"/>
    </font>
    <font>
      <sz val="8"/>
      <name val="Arial"/>
      <family val="2"/>
    </font>
    <font>
      <sz val="12"/>
      <name val="Arial"/>
      <family val="2"/>
    </font>
    <font>
      <b/>
      <sz val="12"/>
      <name val="Arial"/>
      <family val="2"/>
    </font>
    <font>
      <b/>
      <sz val="10"/>
      <name val="Arial"/>
      <family val="2"/>
    </font>
    <font>
      <b/>
      <sz val="10"/>
      <color indexed="10"/>
      <name val="Arial"/>
      <family val="2"/>
    </font>
    <font>
      <sz val="10"/>
      <color indexed="10"/>
      <name val="Arial"/>
      <family val="2"/>
    </font>
    <font>
      <b/>
      <sz val="12"/>
      <color rgb="FFFF0000"/>
      <name val="Arial"/>
      <family val="2"/>
    </font>
    <font>
      <sz val="10"/>
      <name val="Arial"/>
      <family val="2"/>
    </font>
    <font>
      <sz val="9"/>
      <color indexed="81"/>
      <name val="Tahoma"/>
      <family val="2"/>
    </font>
    <font>
      <b/>
      <sz val="9"/>
      <color indexed="81"/>
      <name val="Tahoma"/>
      <family val="2"/>
    </font>
    <font>
      <b/>
      <sz val="14"/>
      <name val="Arial"/>
      <family val="2"/>
    </font>
    <font>
      <b/>
      <i/>
      <sz val="11"/>
      <color rgb="FFFF0000"/>
      <name val="Arial"/>
      <family val="2"/>
    </font>
    <font>
      <i/>
      <sz val="10"/>
      <name val="Arial"/>
      <family val="2"/>
    </font>
    <font>
      <b/>
      <sz val="11"/>
      <name val="Arial"/>
      <family val="2"/>
    </font>
    <font>
      <b/>
      <i/>
      <u/>
      <sz val="11"/>
      <color rgb="FFFF0000"/>
      <name val="Arial"/>
      <family val="2"/>
    </font>
    <font>
      <b/>
      <u/>
      <sz val="10"/>
      <name val="Arial"/>
      <family val="2"/>
    </font>
    <font>
      <b/>
      <u/>
      <sz val="12"/>
      <name val="Arial"/>
      <family val="2"/>
    </font>
    <font>
      <b/>
      <u/>
      <sz val="11"/>
      <name val="Arial"/>
      <family val="2"/>
    </font>
    <font>
      <b/>
      <sz val="11"/>
      <color rgb="FF0000CC"/>
      <name val="Arial"/>
      <family val="2"/>
    </font>
    <font>
      <b/>
      <i/>
      <sz val="11"/>
      <name val="Arial"/>
      <family val="2"/>
    </font>
    <font>
      <b/>
      <i/>
      <sz val="10"/>
      <name val="Arial"/>
      <family val="2"/>
    </font>
    <font>
      <i/>
      <sz val="11"/>
      <name val="Arial"/>
      <family val="2"/>
    </font>
    <font>
      <b/>
      <i/>
      <sz val="10"/>
      <color rgb="FFFF0000"/>
      <name val="Arial"/>
      <family val="2"/>
    </font>
    <font>
      <sz val="10"/>
      <color rgb="FFFF0000"/>
      <name val="Arial"/>
      <family val="2"/>
    </font>
    <font>
      <b/>
      <sz val="12"/>
      <color rgb="FF0000CC"/>
      <name val="Arial"/>
      <family val="2"/>
    </font>
    <font>
      <b/>
      <sz val="14"/>
      <color rgb="FFFF0000"/>
      <name val="Arial"/>
      <family val="2"/>
    </font>
    <font>
      <b/>
      <sz val="14"/>
      <color rgb="FFFF0000"/>
      <name val="Symbol"/>
      <family val="1"/>
      <charset val="2"/>
    </font>
    <font>
      <sz val="12"/>
      <color rgb="FF0000CC"/>
      <name val="Arial"/>
      <family val="2"/>
    </font>
    <font>
      <sz val="10"/>
      <name val="Arial"/>
      <family val="2"/>
    </font>
    <font>
      <sz val="11"/>
      <color rgb="FF000000"/>
      <name val="Calibri"/>
      <family val="2"/>
    </font>
    <font>
      <b/>
      <sz val="10"/>
      <color rgb="FFFF0000"/>
      <name val="Arial"/>
      <family val="2"/>
    </font>
    <font>
      <b/>
      <sz val="10"/>
      <color indexed="10"/>
      <name val="Arial"/>
      <family val="1"/>
      <charset val="2"/>
    </font>
    <font>
      <b/>
      <sz val="10"/>
      <color indexed="10"/>
      <name val="Symbol"/>
      <family val="1"/>
      <charset val="2"/>
    </font>
    <font>
      <sz val="11"/>
      <color rgb="FF0000CC"/>
      <name val="Arial"/>
      <family val="2"/>
    </font>
    <font>
      <sz val="11"/>
      <name val="Arial"/>
      <family val="2"/>
    </font>
    <font>
      <sz val="10"/>
      <name val="Times New Roman"/>
      <family val="1"/>
      <charset val="204"/>
    </font>
    <font>
      <b/>
      <sz val="10"/>
      <color indexed="8"/>
      <name val="Arial"/>
      <family val="2"/>
    </font>
    <font>
      <sz val="10"/>
      <color indexed="8"/>
      <name val="Arial"/>
      <family val="2"/>
    </font>
    <font>
      <i/>
      <sz val="10"/>
      <color indexed="8"/>
      <name val="Arial"/>
      <family val="1"/>
      <charset val="204"/>
    </font>
    <font>
      <sz val="10"/>
      <color indexed="8"/>
      <name val="Arial"/>
      <family val="1"/>
      <charset val="204"/>
    </font>
    <font>
      <b/>
      <sz val="18"/>
      <color indexed="8"/>
      <name val="Arial"/>
      <family val="2"/>
    </font>
  </fonts>
  <fills count="11">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15">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ck">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top/>
      <bottom style="thick">
        <color indexed="64"/>
      </bottom>
      <diagonal/>
    </border>
    <border>
      <left/>
      <right style="double">
        <color indexed="64"/>
      </right>
      <top/>
      <bottom style="thick">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uble">
        <color indexed="64"/>
      </left>
      <right/>
      <top/>
      <bottom/>
      <diagonal/>
    </border>
    <border>
      <left style="thick">
        <color indexed="64"/>
      </left>
      <right/>
      <top/>
      <bottom/>
      <diagonal/>
    </border>
    <border>
      <left style="double">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bottom style="thick">
        <color indexed="64"/>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9" fontId="9" fillId="0" borderId="0" applyFont="0" applyFill="0" applyBorder="0" applyAlignment="0" applyProtection="0"/>
    <xf numFmtId="43" fontId="30" fillId="0" borderId="0" applyFont="0" applyFill="0" applyBorder="0" applyAlignment="0" applyProtection="0"/>
  </cellStyleXfs>
  <cellXfs count="464">
    <xf numFmtId="0" fontId="0" fillId="0" borderId="0" xfId="0"/>
    <xf numFmtId="42" fontId="0" fillId="0" borderId="0" xfId="0" applyNumberFormat="1"/>
    <xf numFmtId="0" fontId="3" fillId="0" borderId="0" xfId="0" applyFont="1"/>
    <xf numFmtId="0" fontId="5" fillId="0" borderId="0" xfId="0" applyFont="1"/>
    <xf numFmtId="0" fontId="4"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0" fontId="6" fillId="0" borderId="0" xfId="0" applyFont="1"/>
    <xf numFmtId="0" fontId="4" fillId="0" borderId="0" xfId="0" applyFont="1" applyAlignment="1">
      <alignment horizontal="right"/>
    </xf>
    <xf numFmtId="0" fontId="4" fillId="2" borderId="25" xfId="0" applyFont="1" applyFill="1" applyBorder="1" applyAlignment="1">
      <alignment horizontal="right"/>
    </xf>
    <xf numFmtId="0" fontId="4" fillId="2" borderId="26" xfId="0" applyFont="1" applyFill="1" applyBorder="1" applyAlignment="1">
      <alignment horizontal="right"/>
    </xf>
    <xf numFmtId="15" fontId="4" fillId="2" borderId="27" xfId="0" applyNumberFormat="1" applyFont="1" applyFill="1" applyBorder="1" applyAlignment="1">
      <alignment horizontal="right"/>
    </xf>
    <xf numFmtId="0" fontId="4" fillId="2" borderId="28" xfId="0" applyFont="1" applyFill="1" applyBorder="1" applyAlignment="1">
      <alignment horizontal="right"/>
    </xf>
    <xf numFmtId="0" fontId="8" fillId="0" borderId="0" xfId="0" applyFont="1" applyAlignment="1">
      <alignment horizontal="left"/>
    </xf>
    <xf numFmtId="0" fontId="2" fillId="0" borderId="0" xfId="0" applyFont="1"/>
    <xf numFmtId="0" fontId="1" fillId="0" borderId="0" xfId="0" applyFont="1"/>
    <xf numFmtId="0" fontId="5" fillId="0" borderId="53" xfId="0" applyFont="1" applyBorder="1"/>
    <xf numFmtId="0" fontId="12" fillId="0" borderId="0" xfId="0" applyFont="1"/>
    <xf numFmtId="0" fontId="4" fillId="6" borderId="23" xfId="0" applyFont="1" applyFill="1" applyBorder="1"/>
    <xf numFmtId="0" fontId="4" fillId="6" borderId="24" xfId="0" applyFont="1" applyFill="1" applyBorder="1"/>
    <xf numFmtId="0" fontId="4" fillId="6" borderId="24" xfId="0" applyFont="1" applyFill="1" applyBorder="1" applyAlignment="1">
      <alignment horizontal="center"/>
    </xf>
    <xf numFmtId="0" fontId="3" fillId="6" borderId="24" xfId="0" applyFont="1" applyFill="1" applyBorder="1"/>
    <xf numFmtId="10" fontId="7" fillId="0" borderId="0" xfId="0" applyNumberFormat="1" applyFont="1"/>
    <xf numFmtId="164" fontId="6" fillId="0" borderId="0" xfId="0" applyNumberFormat="1" applyFont="1"/>
    <xf numFmtId="0" fontId="15" fillId="0" borderId="0" xfId="0" applyFont="1"/>
    <xf numFmtId="0" fontId="1" fillId="0" borderId="62" xfId="0" applyFont="1" applyBorder="1"/>
    <xf numFmtId="0" fontId="14" fillId="0" borderId="10" xfId="0" applyFont="1" applyBorder="1"/>
    <xf numFmtId="0" fontId="1" fillId="0" borderId="2" xfId="0" applyFont="1" applyBorder="1" applyAlignment="1">
      <alignment horizontal="center"/>
    </xf>
    <xf numFmtId="0" fontId="1" fillId="0" borderId="30" xfId="0" applyFont="1" applyBorder="1" applyAlignment="1">
      <alignment horizontal="center"/>
    </xf>
    <xf numFmtId="0" fontId="17" fillId="0" borderId="0" xfId="0" applyFont="1" applyAlignment="1">
      <alignment horizontal="center"/>
    </xf>
    <xf numFmtId="44" fontId="7" fillId="0" borderId="0" xfId="1" applyFont="1" applyFill="1" applyBorder="1"/>
    <xf numFmtId="0" fontId="16" fillId="0" borderId="0" xfId="0" applyFont="1"/>
    <xf numFmtId="0" fontId="1" fillId="0" borderId="68" xfId="0" applyFont="1" applyBorder="1"/>
    <xf numFmtId="0" fontId="20" fillId="0" borderId="64" xfId="0" applyFont="1" applyBorder="1" applyAlignment="1">
      <alignment horizontal="left"/>
    </xf>
    <xf numFmtId="166" fontId="8" fillId="0" borderId="0" xfId="2" applyNumberFormat="1" applyFont="1" applyBorder="1" applyAlignment="1">
      <alignment horizontal="center"/>
    </xf>
    <xf numFmtId="0" fontId="1" fillId="7" borderId="2" xfId="0" applyFont="1" applyFill="1" applyBorder="1"/>
    <xf numFmtId="0" fontId="14" fillId="0" borderId="0" xfId="0" applyFont="1"/>
    <xf numFmtId="0" fontId="14" fillId="0" borderId="0" xfId="0" applyFont="1" applyAlignment="1">
      <alignment horizontal="left"/>
    </xf>
    <xf numFmtId="0" fontId="4" fillId="0" borderId="0" xfId="0" applyFont="1" applyAlignment="1">
      <alignment vertical="center"/>
    </xf>
    <xf numFmtId="0" fontId="5" fillId="2" borderId="26" xfId="0" applyFont="1" applyFill="1" applyBorder="1" applyAlignment="1">
      <alignment horizontal="center"/>
    </xf>
    <xf numFmtId="0" fontId="5" fillId="0" borderId="0" xfId="0" applyFont="1" applyAlignment="1">
      <alignment horizontal="center"/>
    </xf>
    <xf numFmtId="0" fontId="5" fillId="7" borderId="2" xfId="0" applyFont="1" applyFill="1" applyBorder="1" applyAlignment="1">
      <alignment vertical="center"/>
    </xf>
    <xf numFmtId="0" fontId="5" fillId="0" borderId="28" xfId="0" applyFont="1" applyBorder="1" applyAlignment="1">
      <alignment horizontal="right"/>
    </xf>
    <xf numFmtId="164" fontId="23" fillId="0" borderId="0" xfId="0" applyNumberFormat="1" applyFont="1" applyAlignment="1">
      <alignment horizontal="center" vertical="center"/>
    </xf>
    <xf numFmtId="0" fontId="1" fillId="2" borderId="5" xfId="0" applyFont="1" applyFill="1" applyBorder="1" applyAlignment="1">
      <alignment horizontal="left"/>
    </xf>
    <xf numFmtId="0" fontId="1" fillId="0" borderId="0" xfId="0" applyFont="1" applyAlignment="1">
      <alignment horizontal="center"/>
    </xf>
    <xf numFmtId="0" fontId="1" fillId="2" borderId="33" xfId="0" applyFont="1" applyFill="1" applyBorder="1" applyAlignment="1">
      <alignment horizontal="center" vertical="center"/>
    </xf>
    <xf numFmtId="0" fontId="1" fillId="2" borderId="33"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2" borderId="41" xfId="0" applyFont="1" applyFill="1" applyBorder="1" applyAlignment="1">
      <alignment horizontal="center" vertical="center"/>
    </xf>
    <xf numFmtId="0" fontId="1" fillId="2" borderId="41" xfId="0" applyFont="1" applyFill="1" applyBorder="1" applyAlignment="1">
      <alignment horizontal="left" vertical="center"/>
    </xf>
    <xf numFmtId="0" fontId="1" fillId="0" borderId="0" xfId="0" applyFont="1" applyAlignment="1">
      <alignment horizontal="center" wrapText="1"/>
    </xf>
    <xf numFmtId="0" fontId="5" fillId="5" borderId="21" xfId="0" applyFont="1" applyFill="1" applyBorder="1"/>
    <xf numFmtId="42" fontId="1" fillId="3" borderId="42" xfId="1" applyNumberFormat="1" applyFont="1" applyFill="1" applyBorder="1"/>
    <xf numFmtId="42" fontId="1" fillId="3" borderId="43" xfId="1" applyNumberFormat="1" applyFont="1" applyFill="1" applyBorder="1"/>
    <xf numFmtId="42" fontId="1" fillId="0" borderId="0" xfId="1" applyNumberFormat="1" applyFont="1" applyBorder="1"/>
    <xf numFmtId="0" fontId="14" fillId="0" borderId="22" xfId="0" applyFont="1" applyBorder="1" applyAlignment="1">
      <alignment horizontal="left" indent="2"/>
    </xf>
    <xf numFmtId="42" fontId="1" fillId="0" borderId="1" xfId="1" applyNumberFormat="1" applyFont="1" applyBorder="1"/>
    <xf numFmtId="42" fontId="1" fillId="0" borderId="2" xfId="1" applyNumberFormat="1" applyFont="1" applyBorder="1"/>
    <xf numFmtId="42" fontId="1" fillId="2" borderId="3" xfId="1" applyNumberFormat="1" applyFont="1" applyFill="1" applyBorder="1" applyAlignment="1">
      <alignment horizontal="center"/>
    </xf>
    <xf numFmtId="42" fontId="1" fillId="0" borderId="1" xfId="1" applyNumberFormat="1" applyFont="1" applyFill="1" applyBorder="1"/>
    <xf numFmtId="0" fontId="1" fillId="2" borderId="3" xfId="1" applyNumberFormat="1" applyFont="1" applyFill="1" applyBorder="1" applyAlignment="1">
      <alignment horizontal="center"/>
    </xf>
    <xf numFmtId="42" fontId="1" fillId="4" borderId="1" xfId="1" applyNumberFormat="1" applyFont="1" applyFill="1" applyBorder="1"/>
    <xf numFmtId="42" fontId="1" fillId="4" borderId="2" xfId="1" applyNumberFormat="1" applyFont="1" applyFill="1" applyBorder="1"/>
    <xf numFmtId="42" fontId="25" fillId="0" borderId="0" xfId="1" applyNumberFormat="1" applyFont="1" applyBorder="1"/>
    <xf numFmtId="0" fontId="5" fillId="5" borderId="46" xfId="0" applyFont="1" applyFill="1" applyBorder="1" applyAlignment="1">
      <alignment horizontal="left"/>
    </xf>
    <xf numFmtId="42" fontId="1" fillId="4" borderId="18" xfId="1" applyNumberFormat="1" applyFont="1" applyFill="1" applyBorder="1"/>
    <xf numFmtId="42" fontId="1" fillId="2" borderId="19" xfId="1" applyNumberFormat="1" applyFont="1" applyFill="1" applyBorder="1" applyAlignment="1">
      <alignment horizontal="center"/>
    </xf>
    <xf numFmtId="42" fontId="1" fillId="4" borderId="17" xfId="1" applyNumberFormat="1" applyFont="1" applyFill="1" applyBorder="1"/>
    <xf numFmtId="0" fontId="5" fillId="5" borderId="21" xfId="0" applyFont="1" applyFill="1" applyBorder="1" applyAlignment="1">
      <alignment horizontal="left"/>
    </xf>
    <xf numFmtId="42" fontId="1" fillId="2" borderId="33" xfId="1" applyNumberFormat="1" applyFont="1" applyFill="1" applyBorder="1" applyAlignment="1">
      <alignment horizontal="center"/>
    </xf>
    <xf numFmtId="0" fontId="5" fillId="4" borderId="47" xfId="0" applyFont="1" applyFill="1" applyBorder="1" applyAlignment="1">
      <alignment horizontal="left"/>
    </xf>
    <xf numFmtId="42" fontId="1" fillId="4" borderId="36" xfId="1" applyNumberFormat="1" applyFont="1" applyFill="1" applyBorder="1"/>
    <xf numFmtId="42" fontId="1" fillId="4" borderId="37" xfId="1" applyNumberFormat="1" applyFont="1" applyFill="1" applyBorder="1"/>
    <xf numFmtId="42" fontId="1" fillId="2" borderId="38" xfId="1" applyNumberFormat="1" applyFont="1" applyFill="1" applyBorder="1" applyAlignment="1">
      <alignment horizontal="center"/>
    </xf>
    <xf numFmtId="0" fontId="5" fillId="4" borderId="46" xfId="0" applyFont="1" applyFill="1" applyBorder="1" applyAlignment="1">
      <alignment horizontal="left"/>
    </xf>
    <xf numFmtId="0" fontId="5" fillId="0" borderId="20" xfId="0" applyFont="1" applyBorder="1" applyAlignment="1">
      <alignment horizontal="left"/>
    </xf>
    <xf numFmtId="42" fontId="1" fillId="0" borderId="44" xfId="1" applyNumberFormat="1" applyFont="1" applyBorder="1"/>
    <xf numFmtId="42" fontId="1" fillId="0" borderId="45" xfId="1" applyNumberFormat="1" applyFont="1" applyBorder="1"/>
    <xf numFmtId="42" fontId="1" fillId="2" borderId="39" xfId="1" applyNumberFormat="1" applyFont="1" applyFill="1" applyBorder="1" applyAlignment="1">
      <alignment horizontal="center"/>
    </xf>
    <xf numFmtId="42" fontId="1" fillId="4" borderId="44" xfId="1" applyNumberFormat="1" applyFont="1" applyFill="1" applyBorder="1"/>
    <xf numFmtId="0" fontId="5" fillId="0" borderId="47" xfId="0" applyFont="1" applyBorder="1" applyAlignment="1">
      <alignment horizontal="left"/>
    </xf>
    <xf numFmtId="42" fontId="1" fillId="3" borderId="36" xfId="1" applyNumberFormat="1" applyFont="1" applyFill="1" applyBorder="1"/>
    <xf numFmtId="42" fontId="1" fillId="3" borderId="37" xfId="1" applyNumberFormat="1" applyFont="1" applyFill="1" applyBorder="1"/>
    <xf numFmtId="0" fontId="1" fillId="0" borderId="22" xfId="0" applyFont="1" applyBorder="1" applyAlignment="1">
      <alignment horizontal="left" indent="1"/>
    </xf>
    <xf numFmtId="0" fontId="5" fillId="0" borderId="21" xfId="0" applyFont="1" applyBorder="1" applyAlignment="1">
      <alignment horizontal="left"/>
    </xf>
    <xf numFmtId="42" fontId="1" fillId="3" borderId="1" xfId="1" applyNumberFormat="1" applyFont="1" applyFill="1" applyBorder="1"/>
    <xf numFmtId="42" fontId="1" fillId="3" borderId="2" xfId="1" applyNumberFormat="1" applyFont="1" applyFill="1" applyBorder="1"/>
    <xf numFmtId="44" fontId="1" fillId="0" borderId="0" xfId="0" applyNumberFormat="1" applyFont="1"/>
    <xf numFmtId="0" fontId="1" fillId="0" borderId="22" xfId="0" applyFont="1" applyBorder="1" applyAlignment="1">
      <alignment horizontal="left" indent="2"/>
    </xf>
    <xf numFmtId="42" fontId="5" fillId="4" borderId="48" xfId="1" applyNumberFormat="1" applyFont="1" applyFill="1" applyBorder="1"/>
    <xf numFmtId="42" fontId="5" fillId="4" borderId="49" xfId="1" applyNumberFormat="1" applyFont="1" applyFill="1" applyBorder="1"/>
    <xf numFmtId="42" fontId="1" fillId="2" borderId="41" xfId="1" applyNumberFormat="1" applyFont="1" applyFill="1" applyBorder="1" applyAlignment="1">
      <alignment horizontal="center"/>
    </xf>
    <xf numFmtId="42" fontId="1" fillId="3" borderId="17" xfId="1" applyNumberFormat="1" applyFont="1" applyFill="1" applyBorder="1"/>
    <xf numFmtId="42" fontId="5" fillId="4" borderId="15" xfId="1" applyNumberFormat="1" applyFont="1" applyFill="1" applyBorder="1"/>
    <xf numFmtId="42" fontId="5" fillId="4" borderId="16" xfId="1" applyNumberFormat="1" applyFont="1" applyFill="1" applyBorder="1"/>
    <xf numFmtId="42" fontId="5" fillId="2" borderId="4" xfId="1" applyNumberFormat="1" applyFont="1" applyFill="1" applyBorder="1" applyAlignment="1">
      <alignment horizontal="center"/>
    </xf>
    <xf numFmtId="42" fontId="5" fillId="2" borderId="6" xfId="1" applyNumberFormat="1" applyFont="1" applyFill="1" applyBorder="1" applyAlignment="1">
      <alignment horizontal="center"/>
    </xf>
    <xf numFmtId="42" fontId="5" fillId="2" borderId="6" xfId="1" applyNumberFormat="1" applyFont="1" applyFill="1" applyBorder="1" applyAlignment="1">
      <alignment horizontal="left"/>
    </xf>
    <xf numFmtId="42" fontId="5" fillId="0" borderId="0" xfId="1" applyNumberFormat="1" applyFont="1" applyBorder="1"/>
    <xf numFmtId="42" fontId="1" fillId="0" borderId="0" xfId="0" applyNumberFormat="1" applyFont="1"/>
    <xf numFmtId="0" fontId="1" fillId="0" borderId="0" xfId="0" applyFont="1" applyAlignment="1">
      <alignment horizontal="left"/>
    </xf>
    <xf numFmtId="0" fontId="1" fillId="0" borderId="66" xfId="0" applyFont="1" applyBorder="1"/>
    <xf numFmtId="0" fontId="1" fillId="0" borderId="66" xfId="0" applyFont="1" applyBorder="1" applyAlignment="1">
      <alignment horizontal="center"/>
    </xf>
    <xf numFmtId="10" fontId="1" fillId="0" borderId="63" xfId="0" applyNumberFormat="1" applyFont="1" applyBorder="1"/>
    <xf numFmtId="167" fontId="1" fillId="0" borderId="0" xfId="0" applyNumberFormat="1" applyFont="1"/>
    <xf numFmtId="0" fontId="1" fillId="0" borderId="12" xfId="0" applyFont="1" applyBorder="1"/>
    <xf numFmtId="10" fontId="1" fillId="0" borderId="0" xfId="0" applyNumberFormat="1" applyFont="1"/>
    <xf numFmtId="42" fontId="1" fillId="0" borderId="2" xfId="0" applyNumberFormat="1" applyFont="1" applyBorder="1"/>
    <xf numFmtId="0" fontId="1" fillId="0" borderId="51" xfId="0" applyFont="1" applyBorder="1"/>
    <xf numFmtId="42" fontId="1" fillId="3" borderId="52" xfId="0" applyNumberFormat="1" applyFont="1" applyFill="1" applyBorder="1"/>
    <xf numFmtId="42" fontId="1" fillId="3" borderId="2" xfId="0" applyNumberFormat="1" applyFont="1" applyFill="1" applyBorder="1"/>
    <xf numFmtId="0" fontId="6" fillId="0" borderId="0" xfId="0" applyFont="1" applyAlignment="1">
      <alignment horizontal="center"/>
    </xf>
    <xf numFmtId="42" fontId="1" fillId="0" borderId="54" xfId="0" applyNumberFormat="1" applyFont="1" applyBorder="1"/>
    <xf numFmtId="42" fontId="1" fillId="0" borderId="55" xfId="0" applyNumberFormat="1" applyFont="1" applyBorder="1"/>
    <xf numFmtId="0" fontId="1" fillId="0" borderId="11" xfId="0" applyFont="1" applyBorder="1"/>
    <xf numFmtId="0" fontId="1" fillId="0" borderId="11" xfId="0" applyFont="1" applyBorder="1" applyAlignment="1">
      <alignment horizontal="center"/>
    </xf>
    <xf numFmtId="42" fontId="1" fillId="3" borderId="12" xfId="1" applyNumberFormat="1" applyFont="1" applyFill="1" applyBorder="1"/>
    <xf numFmtId="42" fontId="1" fillId="0" borderId="32" xfId="1" applyNumberFormat="1" applyFont="1" applyFill="1" applyBorder="1"/>
    <xf numFmtId="3" fontId="1" fillId="0" borderId="0" xfId="0" applyNumberFormat="1" applyFont="1"/>
    <xf numFmtId="0" fontId="20" fillId="0" borderId="0" xfId="0" applyFont="1" applyAlignment="1">
      <alignment horizontal="left"/>
    </xf>
    <xf numFmtId="0" fontId="5" fillId="0" borderId="11" xfId="0" applyFont="1" applyBorder="1"/>
    <xf numFmtId="0" fontId="13" fillId="0" borderId="0" xfId="0" applyFont="1" applyAlignment="1">
      <alignment horizontal="center"/>
    </xf>
    <xf numFmtId="0" fontId="21" fillId="0" borderId="0" xfId="0" applyFont="1" applyAlignment="1">
      <alignment vertical="center"/>
    </xf>
    <xf numFmtId="42" fontId="1" fillId="0" borderId="2" xfId="1" applyNumberFormat="1" applyFont="1" applyFill="1" applyBorder="1"/>
    <xf numFmtId="0" fontId="1" fillId="3" borderId="18" xfId="0" applyFont="1" applyFill="1" applyBorder="1"/>
    <xf numFmtId="0" fontId="20" fillId="0" borderId="64" xfId="0" applyFont="1" applyBorder="1"/>
    <xf numFmtId="0" fontId="3" fillId="0" borderId="0" xfId="0" applyFont="1" applyAlignment="1">
      <alignment horizontal="center"/>
    </xf>
    <xf numFmtId="166" fontId="3"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0" fontId="20" fillId="0" borderId="0" xfId="0" applyFont="1"/>
    <xf numFmtId="0" fontId="5" fillId="3" borderId="2" xfId="0" applyFont="1" applyFill="1" applyBorder="1" applyAlignment="1">
      <alignment horizontal="center" vertical="center" wrapText="1"/>
    </xf>
    <xf numFmtId="165" fontId="1" fillId="3" borderId="2" xfId="1" applyNumberFormat="1" applyFont="1" applyFill="1" applyBorder="1" applyAlignment="1"/>
    <xf numFmtId="0" fontId="15" fillId="0" borderId="0" xfId="0" applyFont="1" applyAlignment="1">
      <alignment horizontal="left"/>
    </xf>
    <xf numFmtId="165" fontId="1" fillId="0" borderId="2" xfId="1" applyNumberFormat="1" applyFont="1" applyBorder="1" applyAlignment="1">
      <alignment horizontal="center"/>
    </xf>
    <xf numFmtId="0" fontId="8" fillId="0" borderId="64" xfId="0" applyFont="1" applyBorder="1" applyAlignment="1">
      <alignment horizontal="left"/>
    </xf>
    <xf numFmtId="0" fontId="26" fillId="0" borderId="77" xfId="0" applyFont="1" applyBorder="1" applyAlignment="1">
      <alignment horizontal="left"/>
    </xf>
    <xf numFmtId="0" fontId="29" fillId="0" borderId="77" xfId="0" applyFont="1" applyBorder="1"/>
    <xf numFmtId="0" fontId="29" fillId="0" borderId="78" xfId="0" applyFont="1" applyBorder="1"/>
    <xf numFmtId="0" fontId="20" fillId="0" borderId="0" xfId="0" quotePrefix="1" applyFont="1" applyAlignment="1">
      <alignment horizontal="left"/>
    </xf>
    <xf numFmtId="168" fontId="3" fillId="0" borderId="0" xfId="3" applyNumberFormat="1" applyFont="1" applyFill="1" applyBorder="1" applyAlignment="1">
      <alignment horizontal="center"/>
    </xf>
    <xf numFmtId="166" fontId="3" fillId="0" borderId="0" xfId="2" applyNumberFormat="1" applyFont="1"/>
    <xf numFmtId="166" fontId="3" fillId="0" borderId="0" xfId="2" quotePrefix="1" applyNumberFormat="1" applyFont="1" applyFill="1" applyBorder="1" applyAlignment="1">
      <alignment horizontal="left"/>
    </xf>
    <xf numFmtId="0" fontId="31" fillId="0" borderId="0" xfId="0" quotePrefix="1" applyFont="1"/>
    <xf numFmtId="0" fontId="32" fillId="0" borderId="0" xfId="0" applyFont="1"/>
    <xf numFmtId="0" fontId="5" fillId="0" borderId="27" xfId="0" applyFont="1" applyBorder="1" applyAlignment="1">
      <alignment horizontal="right"/>
    </xf>
    <xf numFmtId="0" fontId="5" fillId="3" borderId="29" xfId="0" applyFont="1" applyFill="1" applyBorder="1" applyAlignment="1">
      <alignment horizontal="center" vertical="center" wrapText="1"/>
    </xf>
    <xf numFmtId="44" fontId="1" fillId="0" borderId="30" xfId="1" applyFont="1" applyBorder="1" applyAlignment="1">
      <alignment horizontal="center"/>
    </xf>
    <xf numFmtId="0" fontId="1" fillId="0" borderId="30" xfId="1" applyNumberFormat="1" applyFont="1" applyFill="1" applyBorder="1" applyAlignment="1">
      <alignment horizontal="center"/>
    </xf>
    <xf numFmtId="165" fontId="5" fillId="3" borderId="29" xfId="1" applyNumberFormat="1" applyFont="1" applyFill="1" applyBorder="1" applyAlignment="1">
      <alignment horizontal="center" vertical="center" wrapText="1"/>
    </xf>
    <xf numFmtId="0" fontId="5" fillId="7" borderId="73" xfId="0" applyFont="1" applyFill="1" applyBorder="1" applyAlignment="1">
      <alignment vertical="center"/>
    </xf>
    <xf numFmtId="0" fontId="1" fillId="7" borderId="30" xfId="0" applyFont="1" applyFill="1" applyBorder="1" applyAlignment="1">
      <alignment horizontal="center"/>
    </xf>
    <xf numFmtId="42" fontId="1" fillId="0" borderId="52" xfId="0" applyNumberFormat="1" applyFont="1" applyBorder="1"/>
    <xf numFmtId="0" fontId="14" fillId="0" borderId="0" xfId="0" applyFont="1" applyAlignment="1">
      <alignment horizontal="left" vertical="center"/>
    </xf>
    <xf numFmtId="10" fontId="0" fillId="0" borderId="0" xfId="2" applyNumberFormat="1" applyFont="1"/>
    <xf numFmtId="0" fontId="5" fillId="0" borderId="7" xfId="0" applyFont="1" applyBorder="1"/>
    <xf numFmtId="10" fontId="0" fillId="0" borderId="0" xfId="2" applyNumberFormat="1" applyFont="1" applyBorder="1"/>
    <xf numFmtId="0" fontId="1" fillId="0" borderId="63" xfId="0" applyFont="1" applyBorder="1"/>
    <xf numFmtId="0" fontId="1" fillId="0" borderId="10" xfId="0" applyFont="1" applyBorder="1"/>
    <xf numFmtId="10" fontId="0" fillId="0" borderId="11" xfId="2" applyNumberFormat="1" applyFont="1" applyBorder="1"/>
    <xf numFmtId="10" fontId="0" fillId="0" borderId="9" xfId="2" applyNumberFormat="1" applyFont="1" applyBorder="1"/>
    <xf numFmtId="10" fontId="0" fillId="0" borderId="63" xfId="2" applyNumberFormat="1" applyFont="1" applyBorder="1"/>
    <xf numFmtId="10" fontId="0" fillId="0" borderId="12" xfId="2" applyNumberFormat="1" applyFont="1" applyBorder="1"/>
    <xf numFmtId="0" fontId="5" fillId="0" borderId="9" xfId="0" applyFont="1" applyBorder="1" applyAlignment="1">
      <alignment horizontal="center"/>
    </xf>
    <xf numFmtId="0" fontId="4" fillId="2" borderId="60" xfId="0" applyFont="1" applyFill="1" applyBorder="1" applyAlignment="1">
      <alignment horizontal="center"/>
    </xf>
    <xf numFmtId="0" fontId="4" fillId="2" borderId="57" xfId="0" applyFont="1" applyFill="1" applyBorder="1" applyAlignment="1">
      <alignment horizontal="center"/>
    </xf>
    <xf numFmtId="0" fontId="15" fillId="0" borderId="50" xfId="0" applyFont="1" applyBorder="1"/>
    <xf numFmtId="0" fontId="5" fillId="0" borderId="37" xfId="0" applyFont="1" applyBorder="1" applyAlignment="1">
      <alignment horizontal="center"/>
    </xf>
    <xf numFmtId="0" fontId="5" fillId="0" borderId="80" xfId="0" applyFont="1" applyBorder="1" applyAlignment="1">
      <alignment horizontal="center"/>
    </xf>
    <xf numFmtId="0" fontId="1" fillId="0" borderId="81" xfId="0" applyFont="1" applyBorder="1"/>
    <xf numFmtId="42" fontId="1" fillId="0" borderId="43" xfId="0" applyNumberFormat="1" applyFont="1" applyBorder="1"/>
    <xf numFmtId="42" fontId="1" fillId="0" borderId="82" xfId="0" applyNumberFormat="1" applyFont="1" applyBorder="1"/>
    <xf numFmtId="0" fontId="33" fillId="0" borderId="0" xfId="0" applyFont="1"/>
    <xf numFmtId="0" fontId="18" fillId="0" borderId="0" xfId="0" applyFont="1"/>
    <xf numFmtId="42" fontId="1" fillId="4" borderId="83" xfId="1" applyNumberFormat="1" applyFont="1" applyFill="1" applyBorder="1"/>
    <xf numFmtId="0" fontId="22" fillId="0" borderId="0" xfId="0" applyFont="1" applyAlignment="1">
      <alignment horizontal="left" vertical="center"/>
    </xf>
    <xf numFmtId="0" fontId="1" fillId="7" borderId="73" xfId="0" applyFont="1" applyFill="1" applyBorder="1"/>
    <xf numFmtId="0" fontId="1" fillId="7" borderId="31" xfId="0" applyFont="1" applyFill="1" applyBorder="1" applyAlignment="1">
      <alignment horizontal="center"/>
    </xf>
    <xf numFmtId="42" fontId="1" fillId="4" borderId="32" xfId="1" applyNumberFormat="1" applyFont="1" applyFill="1" applyBorder="1"/>
    <xf numFmtId="42" fontId="1" fillId="4" borderId="84" xfId="1" applyNumberFormat="1" applyFont="1" applyFill="1" applyBorder="1"/>
    <xf numFmtId="42" fontId="1" fillId="4" borderId="85" xfId="1" applyNumberFormat="1" applyFont="1" applyFill="1" applyBorder="1"/>
    <xf numFmtId="42" fontId="1" fillId="3" borderId="84" xfId="1" applyNumberFormat="1" applyFont="1" applyFill="1" applyBorder="1"/>
    <xf numFmtId="42" fontId="1" fillId="0" borderId="0" xfId="1" applyNumberFormat="1" applyFont="1" applyFill="1" applyBorder="1"/>
    <xf numFmtId="0" fontId="1" fillId="0" borderId="0" xfId="1" applyNumberFormat="1" applyFont="1" applyFill="1" applyBorder="1" applyAlignment="1">
      <alignment horizontal="center"/>
    </xf>
    <xf numFmtId="42" fontId="1" fillId="0" borderId="0" xfId="1" applyNumberFormat="1" applyFont="1" applyFill="1" applyBorder="1" applyAlignment="1">
      <alignment horizontal="center"/>
    </xf>
    <xf numFmtId="42" fontId="5" fillId="0" borderId="0" xfId="1" applyNumberFormat="1" applyFont="1" applyFill="1" applyBorder="1"/>
    <xf numFmtId="42" fontId="5" fillId="0" borderId="0" xfId="1" applyNumberFormat="1" applyFont="1" applyFill="1" applyBorder="1" applyAlignment="1">
      <alignment horizontal="center"/>
    </xf>
    <xf numFmtId="42" fontId="1" fillId="3" borderId="33" xfId="1" applyNumberFormat="1" applyFont="1" applyFill="1" applyBorder="1"/>
    <xf numFmtId="0" fontId="5" fillId="0" borderId="0" xfId="0" applyFont="1" applyAlignment="1">
      <alignment horizontal="center" vertical="center" wrapText="1"/>
    </xf>
    <xf numFmtId="0" fontId="5" fillId="0" borderId="0" xfId="0" applyFont="1" applyAlignment="1">
      <alignment vertical="center"/>
    </xf>
    <xf numFmtId="165" fontId="1" fillId="0" borderId="0" xfId="1" applyNumberFormat="1" applyFont="1" applyFill="1" applyBorder="1" applyAlignment="1">
      <alignment horizontal="center"/>
    </xf>
    <xf numFmtId="165" fontId="1" fillId="0" borderId="0" xfId="1" applyNumberFormat="1" applyFont="1" applyFill="1" applyBorder="1" applyAlignment="1"/>
    <xf numFmtId="165" fontId="5" fillId="0" borderId="0" xfId="1" applyNumberFormat="1" applyFont="1" applyFill="1" applyBorder="1" applyAlignment="1">
      <alignment horizontal="center" vertical="center" wrapText="1"/>
    </xf>
    <xf numFmtId="44" fontId="1" fillId="0" borderId="0" xfId="1" applyFont="1" applyFill="1" applyBorder="1" applyAlignment="1">
      <alignment horizontal="center"/>
    </xf>
    <xf numFmtId="0" fontId="5" fillId="2" borderId="79" xfId="0" applyFont="1" applyFill="1" applyBorder="1" applyAlignment="1">
      <alignment horizontal="center"/>
    </xf>
    <xf numFmtId="0" fontId="4" fillId="2" borderId="56" xfId="0" applyFont="1" applyFill="1" applyBorder="1" applyAlignment="1">
      <alignment horizontal="left"/>
    </xf>
    <xf numFmtId="0" fontId="4" fillId="2" borderId="0" xfId="0" applyFont="1" applyFill="1" applyAlignment="1">
      <alignment horizontal="left"/>
    </xf>
    <xf numFmtId="0" fontId="4" fillId="2" borderId="62" xfId="0" applyFont="1" applyFill="1" applyBorder="1" applyAlignment="1">
      <alignment horizontal="left"/>
    </xf>
    <xf numFmtId="0" fontId="4" fillId="2" borderId="59" xfId="0" applyFont="1" applyFill="1" applyBorder="1" applyAlignment="1">
      <alignment horizontal="left"/>
    </xf>
    <xf numFmtId="0" fontId="4" fillId="0" borderId="61" xfId="0" applyFont="1" applyBorder="1" applyAlignment="1">
      <alignment horizontal="left"/>
    </xf>
    <xf numFmtId="0" fontId="3" fillId="0" borderId="79" xfId="0" applyFont="1" applyBorder="1" applyAlignment="1">
      <alignment horizontal="left"/>
    </xf>
    <xf numFmtId="166" fontId="3" fillId="6" borderId="73" xfId="2" applyNumberFormat="1" applyFont="1" applyFill="1" applyBorder="1" applyAlignment="1">
      <alignment horizontal="center"/>
    </xf>
    <xf numFmtId="166" fontId="3" fillId="6" borderId="31" xfId="2" applyNumberFormat="1" applyFont="1" applyFill="1" applyBorder="1" applyAlignment="1">
      <alignment horizontal="center"/>
    </xf>
    <xf numFmtId="0" fontId="3" fillId="0" borderId="86" xfId="0" applyFont="1" applyBorder="1"/>
    <xf numFmtId="10" fontId="5" fillId="0" borderId="8" xfId="2" applyNumberFormat="1" applyFont="1" applyBorder="1" applyAlignment="1">
      <alignment horizontal="center"/>
    </xf>
    <xf numFmtId="0" fontId="24" fillId="0" borderId="0" xfId="0" applyFont="1" applyAlignment="1">
      <alignment horizontal="left"/>
    </xf>
    <xf numFmtId="0" fontId="26" fillId="8" borderId="61" xfId="0" applyFont="1" applyFill="1" applyBorder="1" applyAlignment="1">
      <alignment horizontal="left"/>
    </xf>
    <xf numFmtId="0" fontId="29" fillId="8" borderId="61" xfId="0" applyFont="1" applyFill="1" applyBorder="1"/>
    <xf numFmtId="0" fontId="29" fillId="8" borderId="75" xfId="0" applyFont="1" applyFill="1" applyBorder="1"/>
    <xf numFmtId="42" fontId="1" fillId="9" borderId="18" xfId="1" applyNumberFormat="1" applyFont="1" applyFill="1" applyBorder="1" applyAlignment="1">
      <alignment horizontal="right"/>
    </xf>
    <xf numFmtId="42" fontId="5" fillId="9" borderId="18" xfId="1" applyNumberFormat="1" applyFont="1" applyFill="1" applyBorder="1"/>
    <xf numFmtId="0" fontId="35" fillId="0" borderId="0" xfId="0" applyFont="1"/>
    <xf numFmtId="0" fontId="35" fillId="0" borderId="76" xfId="0" applyFont="1" applyBorder="1"/>
    <xf numFmtId="0" fontId="36" fillId="0" borderId="0" xfId="0" applyFont="1"/>
    <xf numFmtId="0" fontId="1" fillId="0" borderId="0" xfId="0" applyFont="1" applyBorder="1"/>
    <xf numFmtId="0" fontId="1" fillId="0" borderId="87" xfId="0" applyFont="1" applyBorder="1"/>
    <xf numFmtId="0" fontId="1" fillId="10" borderId="0" xfId="0" applyFont="1" applyFill="1" applyBorder="1"/>
    <xf numFmtId="0" fontId="1" fillId="10" borderId="68" xfId="0" applyFont="1" applyFill="1" applyBorder="1"/>
    <xf numFmtId="0" fontId="1" fillId="2" borderId="72" xfId="0" applyFont="1" applyFill="1" applyBorder="1"/>
    <xf numFmtId="0" fontId="5" fillId="3" borderId="32" xfId="0" applyFont="1" applyFill="1" applyBorder="1" applyAlignment="1">
      <alignment horizontal="center" vertical="center" wrapText="1"/>
    </xf>
    <xf numFmtId="0" fontId="1" fillId="0" borderId="32" xfId="0" applyFont="1" applyBorder="1" applyAlignment="1">
      <alignment horizontal="center"/>
    </xf>
    <xf numFmtId="0" fontId="5" fillId="0" borderId="88" xfId="0" applyFont="1" applyBorder="1" applyAlignment="1">
      <alignment horizontal="right"/>
    </xf>
    <xf numFmtId="0" fontId="5" fillId="0" borderId="89" xfId="0" applyFont="1" applyBorder="1"/>
    <xf numFmtId="0" fontId="4" fillId="0" borderId="22" xfId="0" applyFont="1" applyBorder="1" applyAlignment="1">
      <alignment horizontal="right" vertical="center"/>
    </xf>
    <xf numFmtId="0" fontId="5" fillId="0" borderId="90" xfId="0" applyFont="1" applyBorder="1" applyAlignment="1">
      <alignment horizontal="right"/>
    </xf>
    <xf numFmtId="0" fontId="5" fillId="0" borderId="91" xfId="0" applyFont="1" applyBorder="1"/>
    <xf numFmtId="0" fontId="1" fillId="0" borderId="46" xfId="0" applyFont="1" applyBorder="1" applyAlignment="1">
      <alignment horizontal="left" indent="1"/>
    </xf>
    <xf numFmtId="0" fontId="14" fillId="5" borderId="22" xfId="0" applyFont="1" applyFill="1" applyBorder="1" applyAlignment="1">
      <alignment horizontal="left" indent="1"/>
    </xf>
    <xf numFmtId="0" fontId="5" fillId="5" borderId="47" xfId="0" applyFont="1" applyFill="1" applyBorder="1"/>
    <xf numFmtId="0" fontId="5" fillId="4" borderId="92" xfId="0" applyFont="1" applyFill="1" applyBorder="1" applyAlignment="1">
      <alignment horizontal="left" indent="1"/>
    </xf>
    <xf numFmtId="0" fontId="5" fillId="4" borderId="90" xfId="0" applyFont="1" applyFill="1" applyBorder="1" applyAlignment="1">
      <alignment horizontal="left"/>
    </xf>
    <xf numFmtId="0" fontId="1" fillId="2" borderId="46" xfId="0" applyFont="1" applyFill="1" applyBorder="1" applyAlignment="1">
      <alignment horizontal="left" vertical="center" wrapText="1"/>
    </xf>
    <xf numFmtId="0" fontId="1" fillId="0" borderId="89" xfId="0" applyFont="1" applyBorder="1"/>
    <xf numFmtId="0" fontId="1" fillId="2" borderId="20" xfId="0" applyFont="1" applyFill="1" applyBorder="1" applyAlignment="1">
      <alignment horizontal="left" vertical="center" wrapText="1"/>
    </xf>
    <xf numFmtId="0" fontId="5" fillId="0" borderId="20" xfId="0" applyFont="1" applyBorder="1"/>
    <xf numFmtId="0" fontId="19" fillId="0" borderId="93" xfId="0" applyFont="1" applyBorder="1"/>
    <xf numFmtId="0" fontId="1" fillId="0" borderId="94" xfId="0" applyFont="1" applyBorder="1"/>
    <xf numFmtId="0" fontId="1" fillId="0" borderId="94" xfId="0" applyFont="1" applyBorder="1" applyAlignment="1">
      <alignment horizontal="center"/>
    </xf>
    <xf numFmtId="0" fontId="17" fillId="0" borderId="94" xfId="0" applyFont="1" applyBorder="1" applyAlignment="1">
      <alignment horizontal="center"/>
    </xf>
    <xf numFmtId="0" fontId="17" fillId="0" borderId="94" xfId="0" applyFont="1" applyBorder="1"/>
    <xf numFmtId="0" fontId="17" fillId="0" borderId="95" xfId="0" applyFont="1" applyBorder="1" applyAlignment="1">
      <alignment horizontal="center"/>
    </xf>
    <xf numFmtId="0" fontId="19" fillId="0" borderId="87" xfId="0" applyFont="1" applyBorder="1"/>
    <xf numFmtId="0" fontId="1" fillId="0" borderId="0" xfId="0" applyFont="1" applyBorder="1" applyAlignment="1">
      <alignment horizontal="center"/>
    </xf>
    <xf numFmtId="0" fontId="17" fillId="0" borderId="0" xfId="0" applyFont="1" applyBorder="1" applyAlignment="1">
      <alignment horizontal="center"/>
    </xf>
    <xf numFmtId="0" fontId="17" fillId="0" borderId="0" xfId="0" applyFont="1" applyBorder="1"/>
    <xf numFmtId="0" fontId="1" fillId="0" borderId="40" xfId="0" applyFont="1" applyBorder="1"/>
    <xf numFmtId="167" fontId="1" fillId="0" borderId="0" xfId="0" applyNumberFormat="1" applyFont="1" applyBorder="1"/>
    <xf numFmtId="167" fontId="1" fillId="0" borderId="40" xfId="0" applyNumberFormat="1" applyFont="1" applyBorder="1"/>
    <xf numFmtId="0" fontId="14" fillId="0" borderId="87" xfId="0" applyFont="1" applyBorder="1"/>
    <xf numFmtId="42" fontId="5" fillId="4" borderId="97" xfId="1" applyNumberFormat="1" applyFont="1" applyFill="1" applyBorder="1"/>
    <xf numFmtId="42" fontId="1" fillId="4" borderId="42" xfId="1" applyNumberFormat="1" applyFont="1" applyFill="1" applyBorder="1"/>
    <xf numFmtId="0" fontId="18" fillId="0" borderId="65" xfId="0" applyFont="1" applyBorder="1"/>
    <xf numFmtId="0" fontId="18" fillId="0" borderId="66" xfId="0" applyFont="1" applyBorder="1"/>
    <xf numFmtId="0" fontId="1" fillId="0" borderId="67" xfId="0" applyFont="1" applyBorder="1"/>
    <xf numFmtId="42" fontId="1" fillId="0" borderId="69" xfId="0" applyNumberFormat="1" applyFont="1" applyBorder="1"/>
    <xf numFmtId="0" fontId="5" fillId="0" borderId="68" xfId="0" applyFont="1" applyBorder="1"/>
    <xf numFmtId="0" fontId="5" fillId="0" borderId="0" xfId="0" applyFont="1" applyBorder="1"/>
    <xf numFmtId="0" fontId="5" fillId="0" borderId="98" xfId="0" applyFont="1" applyBorder="1"/>
    <xf numFmtId="42" fontId="1" fillId="0" borderId="99" xfId="0" applyNumberFormat="1" applyFont="1" applyBorder="1"/>
    <xf numFmtId="0" fontId="5" fillId="0" borderId="70" xfId="0" applyFont="1" applyBorder="1"/>
    <xf numFmtId="0" fontId="5" fillId="0" borderId="71" xfId="0" applyFont="1" applyBorder="1"/>
    <xf numFmtId="0" fontId="1" fillId="0" borderId="71" xfId="0" applyFont="1" applyBorder="1"/>
    <xf numFmtId="0" fontId="1" fillId="0" borderId="71" xfId="0" applyFont="1" applyBorder="1" applyAlignment="1">
      <alignment horizontal="center"/>
    </xf>
    <xf numFmtId="42" fontId="1" fillId="0" borderId="72" xfId="0" applyNumberFormat="1" applyFont="1" applyBorder="1"/>
    <xf numFmtId="0" fontId="5" fillId="0" borderId="44" xfId="0" applyFont="1" applyBorder="1" applyAlignment="1">
      <alignment horizontal="center" wrapText="1"/>
    </xf>
    <xf numFmtId="0" fontId="5" fillId="0" borderId="45" xfId="0" applyFont="1" applyBorder="1" applyAlignment="1">
      <alignment horizontal="center" wrapText="1"/>
    </xf>
    <xf numFmtId="0" fontId="5" fillId="2" borderId="39" xfId="0" applyFont="1" applyFill="1" applyBorder="1" applyAlignment="1">
      <alignment horizontal="center" wrapText="1"/>
    </xf>
    <xf numFmtId="0" fontId="5" fillId="2" borderId="5" xfId="0" applyFont="1" applyFill="1" applyBorder="1" applyAlignment="1">
      <alignment horizontal="center"/>
    </xf>
    <xf numFmtId="0" fontId="6" fillId="2" borderId="65" xfId="0" applyFont="1" applyFill="1" applyBorder="1"/>
    <xf numFmtId="0" fontId="6" fillId="2" borderId="66" xfId="0" applyFont="1" applyFill="1" applyBorder="1"/>
    <xf numFmtId="164" fontId="6" fillId="2" borderId="66" xfId="0" applyNumberFormat="1" applyFont="1" applyFill="1" applyBorder="1"/>
    <xf numFmtId="0" fontId="1" fillId="2" borderId="67" xfId="0" applyFont="1" applyFill="1" applyBorder="1"/>
    <xf numFmtId="0" fontId="6" fillId="2" borderId="70" xfId="0" applyFont="1" applyFill="1" applyBorder="1"/>
    <xf numFmtId="0" fontId="6" fillId="2" borderId="71" xfId="0" applyFont="1" applyFill="1" applyBorder="1"/>
    <xf numFmtId="164" fontId="6" fillId="2" borderId="71" xfId="0" applyNumberFormat="1" applyFont="1" applyFill="1" applyBorder="1"/>
    <xf numFmtId="0" fontId="19" fillId="0" borderId="65" xfId="0" applyFont="1" applyBorder="1"/>
    <xf numFmtId="3" fontId="1" fillId="0" borderId="67" xfId="0" applyNumberFormat="1" applyFont="1" applyBorder="1"/>
    <xf numFmtId="0" fontId="19" fillId="0" borderId="68" xfId="0" applyFont="1" applyBorder="1"/>
    <xf numFmtId="3" fontId="1" fillId="0" borderId="69" xfId="0" applyNumberFormat="1" applyFont="1" applyBorder="1"/>
    <xf numFmtId="10" fontId="1" fillId="0" borderId="69" xfId="0" applyNumberFormat="1" applyFont="1" applyBorder="1"/>
    <xf numFmtId="0" fontId="22" fillId="0" borderId="70" xfId="0" applyFont="1" applyBorder="1"/>
    <xf numFmtId="0" fontId="1" fillId="0" borderId="72" xfId="0" applyFont="1" applyBorder="1"/>
    <xf numFmtId="0" fontId="5" fillId="0" borderId="0" xfId="0" applyFont="1" applyAlignment="1">
      <alignment horizontal="center"/>
    </xf>
    <xf numFmtId="0" fontId="1" fillId="0" borderId="0" xfId="0" applyFont="1" applyAlignment="1">
      <alignment horizontal="center"/>
    </xf>
    <xf numFmtId="0" fontId="38" fillId="7" borderId="101" xfId="0" applyFont="1" applyFill="1" applyBorder="1" applyAlignment="1">
      <alignment horizontal="left" vertical="top" wrapText="1"/>
    </xf>
    <xf numFmtId="0" fontId="38" fillId="7" borderId="101" xfId="0" applyFont="1" applyFill="1" applyBorder="1" applyAlignment="1">
      <alignment horizontal="left" vertical="top" wrapText="1" indent="1"/>
    </xf>
    <xf numFmtId="0" fontId="37" fillId="0" borderId="101" xfId="0" applyFont="1" applyBorder="1" applyAlignment="1">
      <alignment horizontal="left" vertical="top" wrapText="1"/>
    </xf>
    <xf numFmtId="0" fontId="37" fillId="0" borderId="101" xfId="0" applyFont="1" applyBorder="1" applyAlignment="1">
      <alignment horizontal="left" vertical="center" wrapText="1"/>
    </xf>
    <xf numFmtId="0" fontId="39" fillId="7" borderId="101" xfId="0" applyFont="1" applyFill="1" applyBorder="1" applyAlignment="1">
      <alignment horizontal="left" vertical="top" wrapText="1"/>
    </xf>
    <xf numFmtId="0" fontId="41" fillId="7" borderId="101" xfId="0" applyFont="1" applyFill="1" applyBorder="1" applyAlignment="1">
      <alignment horizontal="left" vertical="top" wrapText="1"/>
    </xf>
    <xf numFmtId="0" fontId="37" fillId="7" borderId="101" xfId="0" applyFont="1" applyFill="1" applyBorder="1" applyAlignment="1">
      <alignment horizontal="left" wrapText="1"/>
    </xf>
    <xf numFmtId="0" fontId="38" fillId="7" borderId="101" xfId="0" applyFont="1" applyFill="1" applyBorder="1" applyAlignment="1">
      <alignment horizontal="center" vertical="center" wrapText="1"/>
    </xf>
    <xf numFmtId="0" fontId="4" fillId="2" borderId="56" xfId="0" applyFont="1" applyFill="1" applyBorder="1" applyAlignment="1">
      <alignment horizontal="right"/>
    </xf>
    <xf numFmtId="0" fontId="3" fillId="0" borderId="57" xfId="0" applyFont="1" applyBorder="1" applyAlignment="1">
      <alignment horizontal="center"/>
    </xf>
    <xf numFmtId="0" fontId="3" fillId="6" borderId="0" xfId="0" applyFont="1" applyFill="1"/>
    <xf numFmtId="0" fontId="3" fillId="0" borderId="60" xfId="0" applyFont="1" applyBorder="1" applyAlignment="1">
      <alignment horizontal="center"/>
    </xf>
    <xf numFmtId="0" fontId="24" fillId="0" borderId="0" xfId="0" applyFont="1" applyAlignment="1">
      <alignment horizontal="right"/>
    </xf>
    <xf numFmtId="0" fontId="5" fillId="0" borderId="25" xfId="0" applyFont="1" applyBorder="1"/>
    <xf numFmtId="0" fontId="21" fillId="0" borderId="62" xfId="0" applyFont="1" applyBorder="1" applyAlignment="1">
      <alignment vertical="center"/>
    </xf>
    <xf numFmtId="0" fontId="22" fillId="0" borderId="63" xfId="0" applyFont="1" applyBorder="1" applyAlignment="1">
      <alignment horizontal="left" vertical="center"/>
    </xf>
    <xf numFmtId="0" fontId="4" fillId="0" borderId="106" xfId="0" applyFont="1" applyBorder="1" applyAlignment="1">
      <alignment horizontal="right" vertical="center"/>
    </xf>
    <xf numFmtId="0" fontId="5" fillId="0" borderId="2" xfId="0" applyFont="1" applyBorder="1" applyAlignment="1">
      <alignment horizontal="center" vertical="center" wrapText="1"/>
    </xf>
    <xf numFmtId="0" fontId="5" fillId="0" borderId="73" xfId="0" applyFont="1" applyBorder="1" applyAlignment="1">
      <alignment horizontal="center" vertical="center"/>
    </xf>
    <xf numFmtId="0" fontId="5" fillId="3" borderId="73" xfId="0" applyFont="1" applyFill="1" applyBorder="1" applyAlignment="1">
      <alignment horizontal="center" vertical="center"/>
    </xf>
    <xf numFmtId="0" fontId="14" fillId="0" borderId="63" xfId="0" applyFont="1" applyBorder="1" applyAlignment="1">
      <alignment horizontal="left" vertical="center"/>
    </xf>
    <xf numFmtId="0" fontId="5" fillId="0" borderId="106" xfId="0" applyFont="1" applyBorder="1" applyAlignment="1">
      <alignment horizontal="right"/>
    </xf>
    <xf numFmtId="165" fontId="1" fillId="3" borderId="73" xfId="1" applyNumberFormat="1" applyFont="1" applyFill="1" applyBorder="1" applyAlignment="1"/>
    <xf numFmtId="165" fontId="1" fillId="3" borderId="30" xfId="1" applyNumberFormat="1" applyFont="1" applyFill="1" applyBorder="1" applyAlignment="1"/>
    <xf numFmtId="0" fontId="1" fillId="7" borderId="30" xfId="0" applyFont="1" applyFill="1" applyBorder="1"/>
    <xf numFmtId="165" fontId="1" fillId="3" borderId="31" xfId="1" applyNumberFormat="1" applyFont="1" applyFill="1" applyBorder="1" applyAlignment="1"/>
    <xf numFmtId="0" fontId="21" fillId="0" borderId="10" xfId="0" applyFont="1" applyBorder="1" applyAlignment="1">
      <alignment vertical="center"/>
    </xf>
    <xf numFmtId="0" fontId="21" fillId="0" borderId="11" xfId="0" applyFont="1" applyBorder="1" applyAlignment="1">
      <alignment vertical="center"/>
    </xf>
    <xf numFmtId="164" fontId="23" fillId="0" borderId="11" xfId="0" applyNumberFormat="1" applyFont="1" applyBorder="1" applyAlignment="1">
      <alignment horizontal="center" vertical="center"/>
    </xf>
    <xf numFmtId="0" fontId="14" fillId="0" borderId="12" xfId="0" applyFont="1" applyBorder="1" applyAlignment="1">
      <alignment horizontal="left" vertical="center"/>
    </xf>
    <xf numFmtId="0" fontId="26" fillId="0" borderId="61" xfId="0" applyFont="1" applyBorder="1" applyAlignment="1">
      <alignment horizontal="left"/>
    </xf>
    <xf numFmtId="0" fontId="29" fillId="0" borderId="61" xfId="0" applyFont="1" applyBorder="1"/>
    <xf numFmtId="0" fontId="29" fillId="0" borderId="75" xfId="0" applyFont="1" applyBorder="1"/>
    <xf numFmtId="0" fontId="26" fillId="0" borderId="0" xfId="0" applyFont="1" applyAlignment="1">
      <alignment horizontal="left"/>
    </xf>
    <xf numFmtId="0" fontId="29" fillId="0" borderId="0" xfId="0" applyFont="1"/>
    <xf numFmtId="0" fontId="29" fillId="0" borderId="76" xfId="0" applyFont="1" applyBorder="1"/>
    <xf numFmtId="0" fontId="1" fillId="0" borderId="107" xfId="0" applyFont="1" applyBorder="1"/>
    <xf numFmtId="0" fontId="1" fillId="2" borderId="5" xfId="0" applyFont="1" applyFill="1" applyBorder="1" applyAlignment="1">
      <alignment horizontal="center"/>
    </xf>
    <xf numFmtId="0" fontId="1" fillId="0" borderId="44" xfId="0" applyFont="1" applyBorder="1" applyAlignment="1">
      <alignment horizontal="center" wrapText="1"/>
    </xf>
    <xf numFmtId="0" fontId="1" fillId="0" borderId="45" xfId="0" applyFont="1" applyBorder="1" applyAlignment="1">
      <alignment horizontal="center" wrapText="1"/>
    </xf>
    <xf numFmtId="0" fontId="1" fillId="2" borderId="39" xfId="0" applyFont="1" applyFill="1" applyBorder="1" applyAlignment="1">
      <alignment horizontal="center" wrapText="1"/>
    </xf>
    <xf numFmtId="42" fontId="1" fillId="4" borderId="45" xfId="1" applyNumberFormat="1" applyFont="1" applyFill="1" applyBorder="1"/>
    <xf numFmtId="0" fontId="5" fillId="4" borderId="108" xfId="0" applyFont="1" applyFill="1" applyBorder="1" applyAlignment="1">
      <alignment horizontal="left" indent="1"/>
    </xf>
    <xf numFmtId="0" fontId="5" fillId="5" borderId="109" xfId="0" applyFont="1" applyFill="1" applyBorder="1"/>
    <xf numFmtId="0" fontId="14" fillId="5" borderId="110" xfId="0" applyFont="1" applyFill="1" applyBorder="1" applyAlignment="1">
      <alignment horizontal="left" indent="1"/>
    </xf>
    <xf numFmtId="0" fontId="1" fillId="0" borderId="111" xfId="0" applyFont="1" applyBorder="1" applyAlignment="1">
      <alignment horizontal="left" indent="1"/>
    </xf>
    <xf numFmtId="0" fontId="1" fillId="0" borderId="112" xfId="0" applyFont="1" applyBorder="1" applyAlignment="1">
      <alignment horizontal="left" indent="1"/>
    </xf>
    <xf numFmtId="42" fontId="1" fillId="4" borderId="18" xfId="1" applyNumberFormat="1" applyFont="1" applyFill="1" applyBorder="1" applyAlignment="1">
      <alignment horizontal="right"/>
    </xf>
    <xf numFmtId="42" fontId="5" fillId="4" borderId="18" xfId="1" applyNumberFormat="1" applyFont="1" applyFill="1" applyBorder="1"/>
    <xf numFmtId="0" fontId="5" fillId="0" borderId="113" xfId="0" applyFont="1" applyBorder="1"/>
    <xf numFmtId="0" fontId="19" fillId="0" borderId="7" xfId="0" applyFont="1" applyBorder="1"/>
    <xf numFmtId="3" fontId="1" fillId="0" borderId="9" xfId="0" applyNumberFormat="1" applyFont="1" applyBorder="1"/>
    <xf numFmtId="0" fontId="17" fillId="0" borderId="66" xfId="0" applyFont="1" applyBorder="1" applyAlignment="1">
      <alignment horizontal="center"/>
    </xf>
    <xf numFmtId="0" fontId="17" fillId="0" borderId="66" xfId="0" applyFont="1" applyBorder="1"/>
    <xf numFmtId="0" fontId="17" fillId="0" borderId="67" xfId="0" applyFont="1" applyBorder="1" applyAlignment="1">
      <alignment horizontal="center"/>
    </xf>
    <xf numFmtId="0" fontId="19" fillId="0" borderId="62" xfId="0" applyFont="1" applyBorder="1"/>
    <xf numFmtId="3" fontId="1" fillId="0" borderId="63" xfId="0" applyNumberFormat="1" applyFont="1" applyBorder="1"/>
    <xf numFmtId="0" fontId="17" fillId="0" borderId="0" xfId="0" applyFont="1"/>
    <xf numFmtId="0" fontId="1" fillId="0" borderId="69" xfId="0" applyFont="1" applyBorder="1"/>
    <xf numFmtId="167" fontId="1" fillId="0" borderId="69" xfId="0" applyNumberFormat="1" applyFont="1" applyBorder="1"/>
    <xf numFmtId="0" fontId="14" fillId="0" borderId="68" xfId="0" applyFont="1" applyBorder="1"/>
    <xf numFmtId="0" fontId="13" fillId="0" borderId="0" xfId="0" applyFont="1"/>
    <xf numFmtId="0" fontId="6" fillId="2" borderId="7" xfId="0" applyFont="1" applyFill="1" applyBorder="1"/>
    <xf numFmtId="0" fontId="6" fillId="2" borderId="8" xfId="0" applyFont="1" applyFill="1" applyBorder="1"/>
    <xf numFmtId="164" fontId="6" fillId="2" borderId="8" xfId="0" applyNumberFormat="1" applyFont="1" applyFill="1" applyBorder="1"/>
    <xf numFmtId="0" fontId="1" fillId="2" borderId="9" xfId="0" applyFont="1" applyFill="1" applyBorder="1"/>
    <xf numFmtId="0" fontId="1" fillId="2" borderId="8" xfId="0" applyFont="1" applyFill="1" applyBorder="1"/>
    <xf numFmtId="0" fontId="6" fillId="2" borderId="10" xfId="0" applyFont="1" applyFill="1" applyBorder="1"/>
    <xf numFmtId="0" fontId="6" fillId="2" borderId="11" xfId="0" applyFont="1" applyFill="1" applyBorder="1"/>
    <xf numFmtId="164" fontId="6" fillId="2" borderId="11" xfId="0" applyNumberFormat="1" applyFont="1" applyFill="1" applyBorder="1"/>
    <xf numFmtId="0" fontId="1" fillId="2" borderId="12" xfId="0" applyFont="1" applyFill="1" applyBorder="1"/>
    <xf numFmtId="0" fontId="1" fillId="2" borderId="11" xfId="0" applyFont="1" applyFill="1" applyBorder="1"/>
    <xf numFmtId="0" fontId="1" fillId="0" borderId="50" xfId="0" applyFont="1" applyBorder="1"/>
    <xf numFmtId="0" fontId="18" fillId="0" borderId="7" xfId="0" applyFont="1" applyBorder="1"/>
    <xf numFmtId="0" fontId="18" fillId="0" borderId="8" xfId="0" applyFont="1" applyBorder="1"/>
    <xf numFmtId="0" fontId="1" fillId="0" borderId="8" xfId="0" applyFont="1" applyBorder="1"/>
    <xf numFmtId="0" fontId="1" fillId="0" borderId="8" xfId="0" applyFont="1" applyBorder="1" applyAlignment="1">
      <alignment horizontal="center"/>
    </xf>
    <xf numFmtId="0" fontId="1" fillId="0" borderId="9" xfId="0" applyFont="1" applyBorder="1"/>
    <xf numFmtId="42" fontId="1" fillId="0" borderId="23" xfId="0" applyNumberFormat="1" applyFont="1" applyBorder="1"/>
    <xf numFmtId="42" fontId="1" fillId="0" borderId="63" xfId="0" applyNumberFormat="1" applyFont="1" applyBorder="1"/>
    <xf numFmtId="0" fontId="5" fillId="0" borderId="62" xfId="0" applyFont="1" applyBorder="1"/>
    <xf numFmtId="42" fontId="1" fillId="3" borderId="23" xfId="0" applyNumberFormat="1" applyFont="1" applyFill="1" applyBorder="1"/>
    <xf numFmtId="42" fontId="1" fillId="0" borderId="114" xfId="0" applyNumberFormat="1" applyFont="1" applyBorder="1"/>
    <xf numFmtId="0" fontId="5" fillId="0" borderId="10" xfId="0" applyFont="1" applyBorder="1"/>
    <xf numFmtId="42" fontId="1" fillId="0" borderId="12" xfId="0" applyNumberFormat="1" applyFont="1" applyBorder="1"/>
    <xf numFmtId="0" fontId="1" fillId="2" borderId="19" xfId="0" applyFont="1" applyFill="1" applyBorder="1" applyAlignment="1">
      <alignment horizontal="left" vertical="top" wrapText="1"/>
    </xf>
    <xf numFmtId="0" fontId="1" fillId="2" borderId="33" xfId="0" applyFont="1" applyFill="1" applyBorder="1" applyAlignment="1">
      <alignment horizontal="center" vertical="top"/>
    </xf>
    <xf numFmtId="0" fontId="1" fillId="2" borderId="33" xfId="0" applyFont="1" applyFill="1" applyBorder="1" applyAlignment="1">
      <alignment horizontal="left" vertical="top"/>
    </xf>
    <xf numFmtId="0" fontId="1" fillId="0" borderId="0" xfId="0" applyFont="1" applyAlignment="1">
      <alignment horizontal="center" vertical="top"/>
    </xf>
    <xf numFmtId="0" fontId="1" fillId="0" borderId="0" xfId="0" applyFont="1" applyAlignment="1">
      <alignment vertical="top"/>
    </xf>
    <xf numFmtId="0" fontId="1" fillId="2" borderId="40" xfId="0" applyFont="1" applyFill="1" applyBorder="1" applyAlignment="1">
      <alignment horizontal="left" vertical="top" wrapText="1"/>
    </xf>
    <xf numFmtId="0" fontId="1" fillId="2" borderId="41" xfId="0" applyFont="1" applyFill="1" applyBorder="1" applyAlignment="1">
      <alignment horizontal="center" vertical="top"/>
    </xf>
    <xf numFmtId="0" fontId="1" fillId="0" borderId="35"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2" borderId="41" xfId="0" applyFont="1" applyFill="1" applyBorder="1" applyAlignment="1">
      <alignment horizontal="left" vertical="top"/>
    </xf>
    <xf numFmtId="0" fontId="5" fillId="0" borderId="20" xfId="0" applyFont="1" applyBorder="1" applyAlignment="1">
      <alignment horizontal="center" vertical="center"/>
    </xf>
    <xf numFmtId="42" fontId="1" fillId="0" borderId="0" xfId="0" applyNumberFormat="1" applyFont="1" applyBorder="1"/>
    <xf numFmtId="0" fontId="19" fillId="0" borderId="0" xfId="0" applyFont="1" applyBorder="1"/>
    <xf numFmtId="3" fontId="1" fillId="0" borderId="0" xfId="0" applyNumberFormat="1" applyFont="1" applyBorder="1"/>
    <xf numFmtId="10" fontId="1" fillId="0" borderId="0" xfId="0" applyNumberFormat="1" applyFont="1" applyBorder="1"/>
    <xf numFmtId="0" fontId="22" fillId="0" borderId="0" xfId="0" applyFont="1" applyBorder="1"/>
    <xf numFmtId="15" fontId="4" fillId="0" borderId="29" xfId="0" applyNumberFormat="1" applyFont="1" applyBorder="1" applyAlignment="1">
      <alignment horizontal="center"/>
    </xf>
    <xf numFmtId="0" fontId="4" fillId="0" borderId="29" xfId="0" applyFont="1" applyBorder="1" applyAlignment="1">
      <alignment horizontal="center"/>
    </xf>
    <xf numFmtId="0" fontId="4" fillId="2" borderId="62" xfId="0" applyFont="1" applyFill="1" applyBorder="1" applyAlignment="1">
      <alignment horizontal="center"/>
    </xf>
    <xf numFmtId="0" fontId="4" fillId="2" borderId="0" xfId="0" applyFont="1" applyFill="1" applyAlignment="1">
      <alignment horizontal="center"/>
    </xf>
    <xf numFmtId="0" fontId="4" fillId="2" borderId="63" xfId="0" applyFont="1" applyFill="1" applyBorder="1" applyAlignment="1">
      <alignment horizontal="center"/>
    </xf>
    <xf numFmtId="166" fontId="3" fillId="6" borderId="23" xfId="2" applyNumberFormat="1" applyFont="1" applyFill="1" applyBorder="1" applyAlignment="1">
      <alignment horizontal="center"/>
    </xf>
    <xf numFmtId="166" fontId="3" fillId="6" borderId="103" xfId="2" applyNumberFormat="1" applyFont="1" applyFill="1" applyBorder="1" applyAlignment="1">
      <alignment horizontal="center"/>
    </xf>
    <xf numFmtId="0" fontId="27" fillId="0" borderId="64" xfId="0" applyFont="1" applyBorder="1" applyAlignment="1">
      <alignment horizontal="left"/>
    </xf>
    <xf numFmtId="0" fontId="3" fillId="0" borderId="26" xfId="0" applyFont="1" applyBorder="1" applyAlignment="1">
      <alignment horizontal="center"/>
    </xf>
    <xf numFmtId="0" fontId="3" fillId="0" borderId="56" xfId="0" applyFont="1" applyBorder="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4" fillId="2" borderId="56" xfId="0" applyFont="1" applyFill="1" applyBorder="1" applyAlignment="1">
      <alignment horizontal="center"/>
    </xf>
    <xf numFmtId="0" fontId="4" fillId="2" borderId="57" xfId="0" applyFont="1" applyFill="1" applyBorder="1" applyAlignment="1">
      <alignment horizontal="center"/>
    </xf>
    <xf numFmtId="0" fontId="4" fillId="2" borderId="58" xfId="0" applyFont="1" applyFill="1" applyBorder="1" applyAlignment="1">
      <alignment horizontal="center"/>
    </xf>
    <xf numFmtId="0" fontId="3" fillId="0" borderId="102"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5" fillId="0" borderId="58" xfId="0" applyFont="1" applyBorder="1" applyAlignment="1">
      <alignment horizontal="center"/>
    </xf>
    <xf numFmtId="0" fontId="5" fillId="0" borderId="102"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104" xfId="0" applyFont="1" applyBorder="1" applyAlignment="1">
      <alignment horizontal="center"/>
    </xf>
    <xf numFmtId="0" fontId="4" fillId="2" borderId="59" xfId="0" applyFont="1" applyFill="1" applyBorder="1" applyAlignment="1">
      <alignment horizontal="center"/>
    </xf>
    <xf numFmtId="0" fontId="4" fillId="2" borderId="60" xfId="0" applyFont="1" applyFill="1" applyBorder="1" applyAlignment="1">
      <alignment horizontal="center"/>
    </xf>
    <xf numFmtId="0" fontId="4" fillId="2" borderId="104" xfId="0" applyFont="1" applyFill="1" applyBorder="1" applyAlignment="1">
      <alignment horizontal="center"/>
    </xf>
    <xf numFmtId="166" fontId="3" fillId="6" borderId="59" xfId="2" applyNumberFormat="1" applyFont="1" applyFill="1" applyBorder="1" applyAlignment="1">
      <alignment horizontal="center"/>
    </xf>
    <xf numFmtId="166" fontId="3" fillId="6" borderId="105" xfId="2" applyNumberFormat="1" applyFont="1" applyFill="1" applyBorder="1" applyAlignment="1">
      <alignment horizontal="center"/>
    </xf>
    <xf numFmtId="0" fontId="4" fillId="0" borderId="61" xfId="0" applyFont="1" applyBorder="1" applyAlignment="1">
      <alignment horizontal="right"/>
    </xf>
    <xf numFmtId="0" fontId="21" fillId="3" borderId="23" xfId="0" applyFont="1" applyFill="1" applyBorder="1" applyAlignment="1">
      <alignment horizontal="center"/>
    </xf>
    <xf numFmtId="0" fontId="21" fillId="3" borderId="24" xfId="0" applyFont="1" applyFill="1" applyBorder="1" applyAlignment="1">
      <alignment horizontal="center"/>
    </xf>
    <xf numFmtId="0" fontId="21" fillId="3" borderId="32" xfId="0" applyFont="1" applyFill="1" applyBorder="1" applyAlignment="1">
      <alignment horizontal="center"/>
    </xf>
    <xf numFmtId="0" fontId="1" fillId="0" borderId="34" xfId="0" applyFont="1" applyBorder="1" applyAlignment="1">
      <alignment horizontal="center" vertical="top"/>
    </xf>
    <xf numFmtId="0" fontId="1" fillId="0" borderId="24" xfId="0" applyFont="1" applyBorder="1" applyAlignment="1">
      <alignment horizontal="center" vertical="top"/>
    </xf>
    <xf numFmtId="0" fontId="1" fillId="0" borderId="32" xfId="0" applyFont="1" applyBorder="1" applyAlignment="1">
      <alignment horizontal="center" vertical="top"/>
    </xf>
    <xf numFmtId="0" fontId="1" fillId="0" borderId="13" xfId="0" applyFont="1" applyBorder="1" applyAlignment="1">
      <alignment horizontal="center"/>
    </xf>
    <xf numFmtId="0" fontId="1" fillId="0" borderId="74" xfId="0" applyFont="1" applyBorder="1" applyAlignment="1">
      <alignment horizontal="center"/>
    </xf>
    <xf numFmtId="0" fontId="1" fillId="0" borderId="14" xfId="0" applyFont="1" applyBorder="1" applyAlignment="1">
      <alignment horizontal="center"/>
    </xf>
    <xf numFmtId="9" fontId="1" fillId="0" borderId="35" xfId="2" applyFont="1" applyBorder="1" applyAlignment="1">
      <alignment horizontal="center" vertical="top"/>
    </xf>
    <xf numFmtId="9" fontId="1" fillId="0" borderId="8" xfId="2" applyFont="1" applyBorder="1" applyAlignment="1">
      <alignment horizontal="center" vertical="top"/>
    </xf>
    <xf numFmtId="9" fontId="1" fillId="0" borderId="9" xfId="2" applyFont="1" applyBorder="1" applyAlignment="1">
      <alignment horizontal="center" vertical="top"/>
    </xf>
    <xf numFmtId="0" fontId="13" fillId="0" borderId="70" xfId="0" applyFont="1" applyBorder="1" applyAlignment="1">
      <alignment horizontal="center"/>
    </xf>
    <xf numFmtId="0" fontId="13" fillId="0" borderId="71" xfId="0" applyFont="1" applyBorder="1" applyAlignment="1">
      <alignment horizontal="center"/>
    </xf>
    <xf numFmtId="0" fontId="13" fillId="0" borderId="72" xfId="0" applyFont="1" applyBorder="1" applyAlignment="1">
      <alignment horizontal="center"/>
    </xf>
    <xf numFmtId="0" fontId="1" fillId="0" borderId="35"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3" fillId="0" borderId="96" xfId="0" applyFont="1" applyBorder="1" applyAlignment="1">
      <alignment horizontal="center"/>
    </xf>
    <xf numFmtId="0" fontId="13" fillId="0" borderId="77" xfId="0" applyFont="1" applyBorder="1" applyAlignment="1">
      <alignment horizontal="center"/>
    </xf>
    <xf numFmtId="0" fontId="13" fillId="0" borderId="4" xfId="0" applyFont="1" applyBorder="1" applyAlignment="1">
      <alignment horizontal="center"/>
    </xf>
    <xf numFmtId="0" fontId="1"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center"/>
    </xf>
    <xf numFmtId="0" fontId="1" fillId="0" borderId="34" xfId="0" applyFont="1" applyBorder="1" applyAlignment="1">
      <alignment horizontal="center" vertical="center"/>
    </xf>
    <xf numFmtId="0" fontId="1" fillId="0" borderId="24" xfId="0" applyFont="1" applyBorder="1" applyAlignment="1">
      <alignment horizontal="center" vertical="center"/>
    </xf>
    <xf numFmtId="0" fontId="1" fillId="0" borderId="32" xfId="0" applyFont="1" applyBorder="1" applyAlignment="1">
      <alignment horizontal="center" vertical="center"/>
    </xf>
    <xf numFmtId="0" fontId="3" fillId="0" borderId="26" xfId="0" applyFont="1" applyBorder="1" applyAlignment="1">
      <alignment horizontal="left"/>
    </xf>
    <xf numFmtId="15" fontId="4" fillId="0" borderId="29" xfId="0" applyNumberFormat="1" applyFont="1" applyBorder="1" applyAlignment="1">
      <alignment horizontal="left"/>
    </xf>
    <xf numFmtId="0" fontId="4" fillId="0" borderId="29" xfId="0" applyFont="1" applyBorder="1" applyAlignment="1">
      <alignment horizontal="left"/>
    </xf>
    <xf numFmtId="0" fontId="5" fillId="0" borderId="13" xfId="0" applyFont="1" applyBorder="1" applyAlignment="1">
      <alignment horizontal="center"/>
    </xf>
    <xf numFmtId="0" fontId="5" fillId="0" borderId="74" xfId="0" applyFont="1" applyBorder="1" applyAlignment="1">
      <alignment horizontal="center"/>
    </xf>
    <xf numFmtId="0" fontId="5" fillId="0" borderId="14" xfId="0" applyFont="1" applyBorder="1" applyAlignment="1">
      <alignment horizontal="center"/>
    </xf>
    <xf numFmtId="0" fontId="3" fillId="0" borderId="59" xfId="0" applyFont="1" applyBorder="1" applyAlignment="1">
      <alignment horizontal="left"/>
    </xf>
    <xf numFmtId="0" fontId="3" fillId="0" borderId="60" xfId="0" applyFont="1" applyBorder="1" applyAlignment="1">
      <alignment horizontal="left"/>
    </xf>
    <xf numFmtId="0" fontId="4" fillId="0" borderId="56" xfId="0" applyFont="1" applyBorder="1" applyAlignment="1">
      <alignment horizontal="left"/>
    </xf>
    <xf numFmtId="0" fontId="4" fillId="0" borderId="57" xfId="0" applyFont="1" applyBorder="1" applyAlignment="1">
      <alignment horizontal="left"/>
    </xf>
    <xf numFmtId="0" fontId="4" fillId="0" borderId="58" xfId="0" applyFont="1" applyBorder="1" applyAlignment="1">
      <alignment horizontal="left"/>
    </xf>
    <xf numFmtId="0" fontId="1" fillId="0" borderId="3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9" fontId="1" fillId="0" borderId="35" xfId="2" applyFont="1" applyBorder="1" applyAlignment="1">
      <alignment horizontal="center" vertical="center"/>
    </xf>
    <xf numFmtId="9" fontId="1" fillId="0" borderId="8" xfId="2" applyFont="1" applyBorder="1" applyAlignment="1">
      <alignment horizontal="center" vertical="center"/>
    </xf>
    <xf numFmtId="9" fontId="1" fillId="0" borderId="9" xfId="2" applyFont="1" applyBorder="1" applyAlignment="1">
      <alignment horizontal="center" vertical="center"/>
    </xf>
    <xf numFmtId="0" fontId="21" fillId="0" borderId="0" xfId="0" applyFont="1" applyAlignment="1">
      <alignment horizontal="center"/>
    </xf>
    <xf numFmtId="9" fontId="1" fillId="0" borderId="0" xfId="2" applyFont="1" applyFill="1" applyBorder="1" applyAlignment="1">
      <alignment horizontal="center" vertical="center"/>
    </xf>
    <xf numFmtId="0" fontId="42" fillId="0" borderId="100" xfId="0" applyFont="1" applyBorder="1" applyAlignment="1">
      <alignment horizontal="left" vertical="center" wrapText="1" indent="15"/>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19050</xdr:colOff>
      <xdr:row>45</xdr:row>
      <xdr:rowOff>85725</xdr:rowOff>
    </xdr:from>
    <xdr:to>
      <xdr:col>13</xdr:col>
      <xdr:colOff>476250</xdr:colOff>
      <xdr:row>51</xdr:row>
      <xdr:rowOff>114300</xdr:rowOff>
    </xdr:to>
    <xdr:sp macro="" textlink="">
      <xdr:nvSpPr>
        <xdr:cNvPr id="2" name="TextBox 1">
          <a:extLst>
            <a:ext uri="{FF2B5EF4-FFF2-40B4-BE49-F238E27FC236}">
              <a16:creationId xmlns:a16="http://schemas.microsoft.com/office/drawing/2014/main" id="{322C5A0B-40FC-4F7D-ACCF-FBFC45938F0E}"/>
            </a:ext>
          </a:extLst>
        </xdr:cNvPr>
        <xdr:cNvSpPr txBox="1"/>
      </xdr:nvSpPr>
      <xdr:spPr>
        <a:xfrm>
          <a:off x="2846070" y="5396865"/>
          <a:ext cx="7711440" cy="10572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F. </a:t>
          </a:r>
          <a:r>
            <a:rPr lang="en-US" sz="1100" b="0" u="sng"/>
            <a:t>Participant</a:t>
          </a:r>
          <a:r>
            <a:rPr lang="en-US" sz="1100" b="0" u="sng" baseline="0"/>
            <a:t> Support </a:t>
          </a:r>
          <a:r>
            <a:rPr lang="en-US" sz="1100" baseline="0"/>
            <a:t>is </a:t>
          </a:r>
          <a:r>
            <a:rPr lang="en-US" sz="1100">
              <a:solidFill>
                <a:schemeClr val="dk1"/>
              </a:solidFill>
              <a:effectLst/>
              <a:latin typeface="+mn-lt"/>
              <a:ea typeface="+mn-ea"/>
              <a:cs typeface="+mn-cs"/>
            </a:rPr>
            <a:t>Participant support costs are direct costs for items such </a:t>
          </a:r>
          <a:r>
            <a:rPr lang="en-US" sz="1100" b="0">
              <a:solidFill>
                <a:schemeClr val="dk1"/>
              </a:solidFill>
              <a:effectLst/>
              <a:latin typeface="+mn-lt"/>
              <a:ea typeface="+mn-ea"/>
              <a:cs typeface="+mn-cs"/>
            </a:rPr>
            <a:t>as stipends or subsistence allowances, travel allowances, and registration fees paid to or on behalf of participants or trainees (</a:t>
          </a:r>
          <a:r>
            <a:rPr lang="en-US" sz="1100" b="0" i="1">
              <a:solidFill>
                <a:srgbClr val="0070C0"/>
              </a:solidFill>
              <a:effectLst/>
              <a:latin typeface="+mn-lt"/>
              <a:ea typeface="+mn-ea"/>
              <a:cs typeface="+mn-cs"/>
            </a:rPr>
            <a:t>but not employees</a:t>
          </a:r>
          <a:r>
            <a:rPr lang="en-US" sz="1100" b="0">
              <a:solidFill>
                <a:schemeClr val="dk1"/>
              </a:solidFill>
              <a:effectLst/>
              <a:latin typeface="+mn-lt"/>
              <a:ea typeface="+mn-ea"/>
              <a:cs typeface="+mn-cs"/>
            </a:rPr>
            <a:t>) in connection with </a:t>
          </a:r>
          <a:r>
            <a:rPr lang="en-US" sz="1100">
              <a:solidFill>
                <a:schemeClr val="dk1"/>
              </a:solidFill>
              <a:effectLst/>
              <a:latin typeface="+mn-lt"/>
              <a:ea typeface="+mn-ea"/>
              <a:cs typeface="+mn-cs"/>
            </a:rPr>
            <a:t>conferences, or training of sponsored projects. </a:t>
          </a:r>
          <a:r>
            <a:rPr lang="en-US" sz="1100" i="1" u="none">
              <a:solidFill>
                <a:srgbClr val="0070C0"/>
              </a:solidFill>
              <a:effectLst/>
              <a:latin typeface="+mn-lt"/>
              <a:ea typeface="+mn-ea"/>
              <a:cs typeface="+mn-cs"/>
            </a:rPr>
            <a:t>It is for people outside the institution to participate of a conference or a symposium. </a:t>
          </a:r>
        </a:p>
        <a:p>
          <a:r>
            <a:rPr lang="en-US" sz="1100" u="sng">
              <a:solidFill>
                <a:schemeClr val="dk1"/>
              </a:solidFill>
              <a:effectLst/>
              <a:latin typeface="+mn-lt"/>
              <a:ea typeface="+mn-ea"/>
              <a:cs typeface="+mn-cs"/>
            </a:rPr>
            <a:t>Stipends (5010)</a:t>
          </a:r>
          <a:r>
            <a:rPr lang="en-US" sz="1100">
              <a:solidFill>
                <a:schemeClr val="dk1"/>
              </a:solidFill>
              <a:effectLst/>
              <a:latin typeface="+mn-lt"/>
              <a:ea typeface="+mn-ea"/>
              <a:cs typeface="+mn-cs"/>
            </a:rPr>
            <a:t>: At Louisiana Tech, a stipend is defined as only a lump sum payment made to a non-employee.</a:t>
          </a:r>
          <a:endParaRPr lang="en-US" sz="1100"/>
        </a:p>
      </xdr:txBody>
    </xdr:sp>
    <xdr:clientData/>
  </xdr:twoCellAnchor>
  <xdr:twoCellAnchor>
    <xdr:from>
      <xdr:col>2</xdr:col>
      <xdr:colOff>19050</xdr:colOff>
      <xdr:row>51</xdr:row>
      <xdr:rowOff>161924</xdr:rowOff>
    </xdr:from>
    <xdr:to>
      <xdr:col>13</xdr:col>
      <xdr:colOff>466725</xdr:colOff>
      <xdr:row>62</xdr:row>
      <xdr:rowOff>19050</xdr:rowOff>
    </xdr:to>
    <xdr:sp macro="" textlink="">
      <xdr:nvSpPr>
        <xdr:cNvPr id="3" name="TextBox 2">
          <a:extLst>
            <a:ext uri="{FF2B5EF4-FFF2-40B4-BE49-F238E27FC236}">
              <a16:creationId xmlns:a16="http://schemas.microsoft.com/office/drawing/2014/main" id="{F8E5F1AB-FBE7-40B4-B6E4-DBE0B7B3B2C6}"/>
            </a:ext>
          </a:extLst>
        </xdr:cNvPr>
        <xdr:cNvSpPr txBox="1"/>
      </xdr:nvSpPr>
      <xdr:spPr>
        <a:xfrm>
          <a:off x="2846070" y="6501764"/>
          <a:ext cx="7701915" cy="170878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G. </a:t>
          </a:r>
          <a:r>
            <a:rPr lang="en-US" sz="1100" u="sng"/>
            <a:t>Materials</a:t>
          </a:r>
          <a:r>
            <a:rPr lang="en-US" sz="1100" u="sng" baseline="0"/>
            <a:t> and Supplies </a:t>
          </a:r>
          <a:r>
            <a:rPr lang="en-US" sz="1100" baseline="0"/>
            <a:t>(5015), are goods purchased that are less than $5,000, such as research supplies, computurs, laptops, and tablets.</a:t>
          </a:r>
        </a:p>
        <a:p>
          <a:endParaRPr lang="en-US" sz="1100" baseline="0"/>
        </a:p>
        <a:p>
          <a:r>
            <a:rPr lang="en-US" sz="1100" u="sng" baseline="0"/>
            <a:t>Other</a:t>
          </a:r>
          <a:r>
            <a:rPr lang="en-US" sz="1100" u="none" baseline="0"/>
            <a:t>:</a:t>
          </a:r>
        </a:p>
        <a:p>
          <a:r>
            <a:rPr lang="en-US" sz="1100" baseline="0"/>
            <a:t>a. </a:t>
          </a:r>
          <a:r>
            <a:rPr lang="en-US" sz="1100" u="sng" baseline="0"/>
            <a:t>Operating services (5009)</a:t>
          </a:r>
          <a:r>
            <a:rPr lang="en-US" sz="1100" baseline="0"/>
            <a:t>: includes advertising, postage, printing, insurance, rentals, software, maintenance, dues and subcriptions (if allowable), accreditation fees, atendance registration non-travel.</a:t>
          </a:r>
        </a:p>
        <a:p>
          <a:r>
            <a:rPr lang="en-US" sz="1100" baseline="0"/>
            <a:t>c. </a:t>
          </a:r>
          <a:r>
            <a:rPr lang="en-US" sz="1100" u="sng" baseline="0"/>
            <a:t>In-State Tuition</a:t>
          </a:r>
          <a:r>
            <a:rPr lang="en-US" sz="1100" baseline="0"/>
            <a:t>: Charged to the grant as a scholarship</a:t>
          </a:r>
        </a:p>
        <a:p>
          <a:r>
            <a:rPr lang="en-US" sz="1100" baseline="0"/>
            <a:t>d. </a:t>
          </a:r>
          <a:r>
            <a:rPr lang="en-US" sz="1100" u="sng" baseline="0"/>
            <a:t>Out-of-state Waiver</a:t>
          </a:r>
          <a:r>
            <a:rPr lang="en-US" sz="1100" baseline="0"/>
            <a:t>: This fee is typically charged to a non-grant account and used as cost share/match; however, there are times when the funding agencies cover the out-of-state fee which would be charged to the grant as a scholarship.</a:t>
          </a:r>
          <a:endParaRPr lang="en-US" sz="1100"/>
        </a:p>
      </xdr:txBody>
    </xdr:sp>
    <xdr:clientData/>
  </xdr:twoCellAnchor>
  <xdr:twoCellAnchor>
    <xdr:from>
      <xdr:col>2</xdr:col>
      <xdr:colOff>19049</xdr:colOff>
      <xdr:row>66</xdr:row>
      <xdr:rowOff>9525</xdr:rowOff>
    </xdr:from>
    <xdr:to>
      <xdr:col>13</xdr:col>
      <xdr:colOff>457200</xdr:colOff>
      <xdr:row>69</xdr:row>
      <xdr:rowOff>123825</xdr:rowOff>
    </xdr:to>
    <xdr:sp macro="" textlink="">
      <xdr:nvSpPr>
        <xdr:cNvPr id="4" name="TextBox 3">
          <a:extLst>
            <a:ext uri="{FF2B5EF4-FFF2-40B4-BE49-F238E27FC236}">
              <a16:creationId xmlns:a16="http://schemas.microsoft.com/office/drawing/2014/main" id="{1DCDB8F6-7ECD-44CA-BD58-19D7F3482F1B}"/>
            </a:ext>
          </a:extLst>
        </xdr:cNvPr>
        <xdr:cNvSpPr txBox="1"/>
      </xdr:nvSpPr>
      <xdr:spPr>
        <a:xfrm>
          <a:off x="2846069" y="8886825"/>
          <a:ext cx="7692391" cy="6324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t>F&amp;A</a:t>
          </a:r>
          <a:r>
            <a:rPr lang="en-US" sz="1100" u="sng" baseline="0"/>
            <a:t> (5050)</a:t>
          </a:r>
          <a:r>
            <a:rPr lang="en-US" sz="1100" baseline="0"/>
            <a:t>: </a:t>
          </a:r>
          <a:r>
            <a:rPr lang="en-US" sz="1100">
              <a:solidFill>
                <a:schemeClr val="dk1"/>
              </a:solidFill>
              <a:effectLst/>
              <a:latin typeface="+mn-lt"/>
              <a:ea typeface="+mn-ea"/>
              <a:cs typeface="+mn-cs"/>
            </a:rPr>
            <a:t>Facilities and Administration expense</a:t>
          </a:r>
          <a:r>
            <a:rPr lang="en-US" sz="1100" baseline="0">
              <a:solidFill>
                <a:schemeClr val="dk1"/>
              </a:solidFill>
              <a:effectLst/>
              <a:latin typeface="+mn-lt"/>
              <a:ea typeface="+mn-ea"/>
              <a:cs typeface="+mn-cs"/>
            </a:rPr>
            <a:t>, also referred to as </a:t>
          </a:r>
          <a:r>
            <a:rPr lang="en-US" sz="1100">
              <a:solidFill>
                <a:schemeClr val="dk1"/>
              </a:solidFill>
              <a:effectLst/>
              <a:latin typeface="+mn-lt"/>
              <a:ea typeface="+mn-ea"/>
              <a:cs typeface="+mn-cs"/>
            </a:rPr>
            <a:t>indirect costs.</a:t>
          </a:r>
          <a:r>
            <a:rPr lang="en-US" sz="1100" baseline="0">
              <a:solidFill>
                <a:schemeClr val="dk1"/>
              </a:solidFill>
              <a:effectLst/>
              <a:latin typeface="+mn-lt"/>
              <a:ea typeface="+mn-ea"/>
              <a:cs typeface="+mn-cs"/>
            </a:rPr>
            <a:t> A</a:t>
          </a:r>
          <a:r>
            <a:rPr lang="en-US" sz="1100">
              <a:solidFill>
                <a:schemeClr val="dk1"/>
              </a:solidFill>
              <a:effectLst/>
              <a:latin typeface="+mn-lt"/>
              <a:ea typeface="+mn-ea"/>
              <a:cs typeface="+mn-cs"/>
            </a:rPr>
            <a:t>t Louisiana Tech University, F&amp;A Costs consist of expenses relating to the support of primary functions, including administration, plant operations, general expenses including campus security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depreciation for use of buildings and equipment.</a:t>
          </a:r>
        </a:p>
        <a:p>
          <a:r>
            <a:rPr lang="en-US" sz="1100">
              <a:solidFill>
                <a:schemeClr val="dk1"/>
              </a:solidFill>
              <a:effectLst/>
              <a:latin typeface="+mn-lt"/>
              <a:ea typeface="+mn-ea"/>
              <a:cs typeface="+mn-cs"/>
            </a:rPr>
            <a:t> </a:t>
          </a:r>
          <a:endParaRPr lang="en-US" sz="1100"/>
        </a:p>
      </xdr:txBody>
    </xdr:sp>
    <xdr:clientData/>
  </xdr:twoCellAnchor>
  <xdr:twoCellAnchor>
    <xdr:from>
      <xdr:col>2</xdr:col>
      <xdr:colOff>19051</xdr:colOff>
      <xdr:row>39</xdr:row>
      <xdr:rowOff>19051</xdr:rowOff>
    </xdr:from>
    <xdr:to>
      <xdr:col>13</xdr:col>
      <xdr:colOff>476250</xdr:colOff>
      <xdr:row>45</xdr:row>
      <xdr:rowOff>38100</xdr:rowOff>
    </xdr:to>
    <xdr:sp macro="" textlink="">
      <xdr:nvSpPr>
        <xdr:cNvPr id="5" name="TextBox 4">
          <a:extLst>
            <a:ext uri="{FF2B5EF4-FFF2-40B4-BE49-F238E27FC236}">
              <a16:creationId xmlns:a16="http://schemas.microsoft.com/office/drawing/2014/main" id="{6015D9F6-5DEC-4481-8969-0D122A6CF7AA}"/>
            </a:ext>
          </a:extLst>
        </xdr:cNvPr>
        <xdr:cNvSpPr txBox="1"/>
      </xdr:nvSpPr>
      <xdr:spPr>
        <a:xfrm>
          <a:off x="2846071" y="4293871"/>
          <a:ext cx="7711439" cy="105536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 </a:t>
          </a:r>
          <a:r>
            <a:rPr lang="en-US" sz="1100" u="sng">
              <a:solidFill>
                <a:schemeClr val="dk1"/>
              </a:solidFill>
              <a:effectLst/>
              <a:latin typeface="+mn-lt"/>
              <a:ea typeface="+mn-ea"/>
              <a:cs typeface="+mn-cs"/>
            </a:rPr>
            <a:t>Fringe</a:t>
          </a:r>
          <a:r>
            <a:rPr lang="en-US" sz="1100" u="sng" baseline="0">
              <a:solidFill>
                <a:schemeClr val="dk1"/>
              </a:solidFill>
              <a:effectLst/>
              <a:latin typeface="+mn-lt"/>
              <a:ea typeface="+mn-ea"/>
              <a:cs typeface="+mn-cs"/>
            </a:rPr>
            <a:t> Benefits (5013)</a:t>
          </a:r>
          <a:r>
            <a:rPr lang="en-US" sz="1100" baseline="0">
              <a:solidFill>
                <a:schemeClr val="dk1"/>
              </a:solidFill>
              <a:effectLst/>
              <a:latin typeface="+mn-lt"/>
              <a:ea typeface="+mn-ea"/>
              <a:cs typeface="+mn-cs"/>
            </a:rPr>
            <a:t>: calculation excludes GA amd Undergraduate students.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t>D.</a:t>
          </a:r>
          <a:r>
            <a:rPr lang="en-US" sz="1100" baseline="0"/>
            <a:t> </a:t>
          </a:r>
          <a:r>
            <a:rPr lang="en-US" sz="1100" u="sng" baseline="0"/>
            <a:t>Equipment (5004)</a:t>
          </a:r>
          <a:r>
            <a:rPr lang="en-US" sz="1100" baseline="0"/>
            <a:t>: includes equipment great than or equal to $5,000. </a:t>
          </a:r>
          <a:r>
            <a:rPr lang="en-US" sz="1100">
              <a:solidFill>
                <a:schemeClr val="dk1"/>
              </a:solidFill>
              <a:effectLst/>
              <a:latin typeface="+mn-lt"/>
              <a:ea typeface="+mn-ea"/>
              <a:cs typeface="+mn-cs"/>
            </a:rPr>
            <a:t>It is necessary that all of the cost is allocable on this project.  Award agencies such as NSF only pay for the portion of the benefit received by the specified award, not the entire piece of equipment – under proportional benefit.                                                                                                                                                                                     </a:t>
          </a:r>
          <a:r>
            <a:rPr lang="en-US" sz="1100"/>
            <a:t>E. </a:t>
          </a:r>
          <a:r>
            <a:rPr lang="en-US" sz="1100" u="sng"/>
            <a:t>Travel</a:t>
          </a:r>
          <a:r>
            <a:rPr lang="en-US" sz="1100" u="sng" baseline="0"/>
            <a:t> (5017)</a:t>
          </a:r>
          <a:r>
            <a:rPr lang="en-US" sz="1100" baseline="0"/>
            <a:t>: all travel costs included, classified into domestic and foreign types.</a:t>
          </a:r>
          <a:endParaRPr lang="en-US" sz="1100"/>
        </a:p>
      </xdr:txBody>
    </xdr:sp>
    <xdr:clientData/>
  </xdr:twoCellAnchor>
  <xdr:twoCellAnchor>
    <xdr:from>
      <xdr:col>2</xdr:col>
      <xdr:colOff>9524</xdr:colOff>
      <xdr:row>62</xdr:row>
      <xdr:rowOff>104775</xdr:rowOff>
    </xdr:from>
    <xdr:to>
      <xdr:col>13</xdr:col>
      <xdr:colOff>447674</xdr:colOff>
      <xdr:row>65</xdr:row>
      <xdr:rowOff>47625</xdr:rowOff>
    </xdr:to>
    <xdr:sp macro="" textlink="">
      <xdr:nvSpPr>
        <xdr:cNvPr id="6" name="TextBox 5">
          <a:extLst>
            <a:ext uri="{FF2B5EF4-FFF2-40B4-BE49-F238E27FC236}">
              <a16:creationId xmlns:a16="http://schemas.microsoft.com/office/drawing/2014/main" id="{6C90F78D-BF12-44C2-9376-448C80F5639D}"/>
            </a:ext>
          </a:extLst>
        </xdr:cNvPr>
        <xdr:cNvSpPr txBox="1"/>
      </xdr:nvSpPr>
      <xdr:spPr>
        <a:xfrm>
          <a:off x="2836544" y="8296275"/>
          <a:ext cx="7692390" cy="46101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Direct</a:t>
          </a:r>
          <a:r>
            <a:rPr lang="en-US" sz="1100" baseline="0"/>
            <a:t> costs: C</a:t>
          </a:r>
          <a:r>
            <a:rPr lang="en-US" sz="1100">
              <a:solidFill>
                <a:schemeClr val="dk1"/>
              </a:solidFill>
              <a:effectLst/>
              <a:latin typeface="+mn-lt"/>
              <a:ea typeface="+mn-ea"/>
              <a:cs typeface="+mn-cs"/>
            </a:rPr>
            <a:t>osts that can be identified specifically with a particular sponsored project and can be directly assigned to such activities relatively easily with a high degree of accuracy.</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tech365-my.sharepoint.com/personal/bhillher_office_latech_edu/Documents/Attachments/Desktop/Explanation%2024-25.xlsx" TargetMode="External"/><Relationship Id="rId1" Type="http://schemas.openxmlformats.org/officeDocument/2006/relationships/externalLinkPath" Target="Explanation%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s"/>
      <sheetName val="Budget Template"/>
      <sheetName val="Justification"/>
      <sheetName val="Agency Type"/>
    </sheetNames>
    <sheetDataSet>
      <sheetData sheetId="0"/>
      <sheetData sheetId="1"/>
      <sheetData sheetId="2"/>
      <sheetData sheetId="3">
        <row r="1">
          <cell r="A1" t="str">
            <v>Federal</v>
          </cell>
          <cell r="B1">
            <v>0.47299999999999998</v>
          </cell>
          <cell r="C1" t="str">
            <v>Salaries</v>
          </cell>
        </row>
        <row r="2">
          <cell r="A2" t="str">
            <v>Federal Flow Through</v>
          </cell>
          <cell r="B2">
            <v>0.47299999999999998</v>
          </cell>
          <cell r="C2" t="str">
            <v>Salaries</v>
          </cell>
        </row>
        <row r="3">
          <cell r="A3" t="str">
            <v>State</v>
          </cell>
          <cell r="B3">
            <v>0.22</v>
          </cell>
          <cell r="C3" t="str">
            <v>TDC - Tuition</v>
          </cell>
        </row>
        <row r="4">
          <cell r="A4" t="str">
            <v>Private</v>
          </cell>
          <cell r="B4">
            <v>0.22</v>
          </cell>
          <cell r="C4" t="str">
            <v>TDC - Tuition</v>
          </cell>
        </row>
        <row r="5">
          <cell r="A5" t="str">
            <v>BoR - EPSCOR</v>
          </cell>
          <cell r="B5">
            <v>0.47299999999999998</v>
          </cell>
          <cell r="C5" t="str">
            <v>Salaries</v>
          </cell>
        </row>
        <row r="6">
          <cell r="A6" t="str">
            <v>BoR - RCS/ITRS/PoCP</v>
          </cell>
          <cell r="B6">
            <v>0.25</v>
          </cell>
          <cell r="C6" t="str">
            <v>SWFB</v>
          </cell>
        </row>
        <row r="7">
          <cell r="A7" t="str">
            <v>BoR - ATLAS/ENH</v>
          </cell>
          <cell r="B7">
            <v>0</v>
          </cell>
          <cell r="C7" t="str">
            <v>None</v>
          </cell>
        </row>
        <row r="8">
          <cell r="A8" t="str">
            <v>LaSPACE - GSRA/SURE/LURA</v>
          </cell>
          <cell r="B8">
            <v>0</v>
          </cell>
          <cell r="C8" t="str">
            <v>None</v>
          </cell>
        </row>
        <row r="9">
          <cell r="A9" t="str">
            <v>LaSPACE - REA</v>
          </cell>
          <cell r="B9">
            <v>0.25</v>
          </cell>
          <cell r="C9" t="str">
            <v>SWF</v>
          </cell>
        </row>
        <row r="10">
          <cell r="A10" t="str">
            <v>CIC - DHS</v>
          </cell>
          <cell r="B10">
            <v>0.22</v>
          </cell>
          <cell r="C10" t="str">
            <v>Salaries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2836F-C451-401D-A8AE-A6B578287C69}">
  <dimension ref="A1:AB103"/>
  <sheetViews>
    <sheetView workbookViewId="0">
      <selection activeCell="J39" sqref="J39"/>
    </sheetView>
  </sheetViews>
  <sheetFormatPr defaultRowHeight="13.2"/>
  <cols>
    <col min="1" max="1" width="29.77734375" customWidth="1"/>
    <col min="2" max="4" width="11.109375" customWidth="1"/>
    <col min="5" max="5" width="5.44140625" customWidth="1"/>
    <col min="6" max="6" width="11.21875" customWidth="1"/>
    <col min="7" max="8" width="11.109375" customWidth="1"/>
    <col min="9" max="9" width="5.44140625" customWidth="1"/>
    <col min="10" max="10" width="11.21875" customWidth="1"/>
    <col min="11" max="11" width="11.109375" customWidth="1"/>
    <col min="12" max="12" width="11.21875" customWidth="1"/>
    <col min="13" max="13" width="5.44140625" customWidth="1"/>
    <col min="14" max="14" width="10" hidden="1" customWidth="1"/>
    <col min="15" max="21" width="8.88671875" hidden="1" customWidth="1"/>
    <col min="22" max="24" width="11.109375" customWidth="1"/>
    <col min="25" max="25" width="5.44140625" customWidth="1"/>
  </cols>
  <sheetData>
    <row r="1" spans="1:28" ht="17.399999999999999">
      <c r="A1" s="18" t="s">
        <v>138</v>
      </c>
      <c r="E1" s="5"/>
      <c r="I1" s="5"/>
      <c r="M1" s="5"/>
      <c r="Q1" s="5"/>
      <c r="U1" s="5"/>
      <c r="Y1" s="7"/>
    </row>
    <row r="2" spans="1:28">
      <c r="A2" s="15" t="s">
        <v>171</v>
      </c>
      <c r="E2" s="5"/>
      <c r="I2" s="5"/>
      <c r="M2" s="5"/>
      <c r="Q2" s="5"/>
      <c r="U2" s="5"/>
      <c r="Y2" s="7"/>
    </row>
    <row r="3" spans="1:28" ht="13.8" thickBot="1">
      <c r="A3" s="15"/>
      <c r="E3" s="5"/>
      <c r="I3" s="5"/>
      <c r="M3" s="5"/>
      <c r="Q3" s="5"/>
      <c r="U3" s="5"/>
      <c r="V3" s="146"/>
      <c r="Y3" s="7"/>
    </row>
    <row r="4" spans="1:28" ht="18" hidden="1" thickBot="1">
      <c r="A4" s="395" t="s">
        <v>114</v>
      </c>
      <c r="B4" s="395"/>
      <c r="C4" s="395"/>
      <c r="D4" s="395"/>
      <c r="E4" s="395"/>
      <c r="F4" s="395"/>
      <c r="G4" s="122"/>
      <c r="I4" s="5"/>
      <c r="M4" s="5"/>
      <c r="P4" s="128" t="s">
        <v>78</v>
      </c>
      <c r="Q4" s="128"/>
      <c r="R4" s="128"/>
      <c r="S4" s="132"/>
      <c r="T4" s="122"/>
      <c r="U4" s="122"/>
      <c r="V4" s="122"/>
      <c r="W4" s="122"/>
      <c r="X4" s="122"/>
      <c r="Y4" s="7"/>
    </row>
    <row r="5" spans="1:28" s="2" customFormat="1" ht="16.8" hidden="1" thickTop="1" thickBot="1">
      <c r="A5" s="10" t="s">
        <v>11</v>
      </c>
      <c r="B5" s="396"/>
      <c r="C5" s="396"/>
      <c r="D5" s="396"/>
      <c r="E5" s="396"/>
      <c r="F5" s="11" t="s">
        <v>10</v>
      </c>
      <c r="G5" s="294"/>
      <c r="H5" s="397"/>
      <c r="I5" s="398"/>
      <c r="J5" s="398"/>
      <c r="K5" s="398"/>
      <c r="L5" s="398"/>
      <c r="M5" s="398"/>
      <c r="N5" s="399"/>
      <c r="O5" s="295"/>
      <c r="P5" s="400" t="s">
        <v>70</v>
      </c>
      <c r="Q5" s="401"/>
      <c r="R5" s="402"/>
      <c r="S5" s="397" t="s">
        <v>71</v>
      </c>
      <c r="T5" s="403"/>
      <c r="U5" s="129"/>
      <c r="V5" s="141"/>
      <c r="W5" s="122"/>
      <c r="X5" s="122"/>
      <c r="Y5" s="7"/>
      <c r="Z5"/>
      <c r="AA5"/>
      <c r="AB5"/>
    </row>
    <row r="6" spans="1:28" s="2" customFormat="1" ht="16.2" hidden="1" thickBot="1">
      <c r="A6" s="12" t="s">
        <v>60</v>
      </c>
      <c r="B6" s="388"/>
      <c r="C6" s="388"/>
      <c r="D6" s="389"/>
      <c r="E6" s="389"/>
      <c r="F6" s="19"/>
      <c r="G6" s="20"/>
      <c r="H6" s="20"/>
      <c r="I6" s="21"/>
      <c r="J6" s="20"/>
      <c r="K6" s="20"/>
      <c r="L6" s="22"/>
      <c r="M6" s="21"/>
      <c r="N6" s="22"/>
      <c r="O6" s="296"/>
      <c r="P6" s="390" t="s">
        <v>105</v>
      </c>
      <c r="Q6" s="391"/>
      <c r="R6" s="392"/>
      <c r="S6" s="393">
        <f>IF(S5='[1]Agency Type'!A1,'[1]Agency Type'!B1, IF(S5='[1]Agency Type'!A2,'[1]Agency Type'!B2, IF(S5='[1]Agency Type'!A3,'[1]Agency Type'!B3,IF(S5='[1]Agency Type'!A4,'[1]Agency Type'!B4, IF(S5='[1]Agency Type'!A5,'[1]Agency Type'!B5, IF(S5='[1]Agency Type'!A6,'[1]Agency Type'!B6, IF(S5='[1]Agency Type'!A7,'[1]Agency Type'!B7, IF(S5='[1]Agency Type'!A8,'[1]Agency Type'!B8, IF(S5='[1]Agency Type'!A9,'[1]Agency Type'!B9, IF(S5='[1]Agency Type'!A10,'[1]Agency Type'!B10,NA))))))))))</f>
        <v>0.47299999999999998</v>
      </c>
      <c r="T6" s="394"/>
      <c r="U6" s="130"/>
      <c r="V6" s="143"/>
      <c r="W6" s="142"/>
      <c r="X6" s="144"/>
      <c r="Y6" s="6"/>
    </row>
    <row r="7" spans="1:28" s="2" customFormat="1" ht="16.2" hidden="1" thickBot="1">
      <c r="A7" s="13" t="s">
        <v>8</v>
      </c>
      <c r="B7" s="408"/>
      <c r="C7" s="409"/>
      <c r="D7" s="409"/>
      <c r="E7" s="409"/>
      <c r="F7" s="409"/>
      <c r="G7" s="409"/>
      <c r="H7" s="409"/>
      <c r="I7" s="409"/>
      <c r="J7" s="409"/>
      <c r="K7" s="409"/>
      <c r="L7" s="409"/>
      <c r="M7" s="409"/>
      <c r="N7" s="410"/>
      <c r="O7" s="297"/>
      <c r="P7" s="411" t="s">
        <v>79</v>
      </c>
      <c r="Q7" s="412"/>
      <c r="R7" s="413"/>
      <c r="S7" s="414" t="str">
        <f>IF(S5='[1]Agency Type'!A2,'[1]Agency Type'!C2, IF(S5='[1]Agency Type'!A3,'[1]Agency Type'!C3, IF(S5='[1]Agency Type'!A4,'[1]Agency Type'!C4,IF(S5='[1]Agency Type'!A5,'[1]Agency Type'!C5, IF(S5='[1]Agency Type'!A6,'[1]Agency Type'!C6, IF(S5='[1]Agency Type'!A7,'[1]Agency Type'!C7, IF(S5='[1]Agency Type'!A8,'[1]Agency Type'!C8, IF(S5='[1]Agency Type'!A9,'[1]Agency Type'!C9, IF(S5='[1]Agency Type'!A10,'[1]Agency Type'!C10, IF(S5='[1]Agency Type'!A1,'[1]Agency Type'!C1, NA))))))))))</f>
        <v>Salaries</v>
      </c>
      <c r="T7" s="415"/>
      <c r="U7" s="130"/>
      <c r="V7" s="130"/>
      <c r="W7" s="145"/>
      <c r="X7" s="130"/>
      <c r="Y7" s="6"/>
      <c r="Z7" s="4"/>
    </row>
    <row r="8" spans="1:28" s="2" customFormat="1" ht="16.8" hidden="1" thickTop="1" thickBot="1">
      <c r="A8" s="14"/>
      <c r="N8" s="416" t="s">
        <v>107</v>
      </c>
      <c r="O8" s="416"/>
      <c r="P8" s="416"/>
      <c r="Q8" s="416"/>
      <c r="R8" s="416"/>
      <c r="S8" s="35">
        <f>S6</f>
        <v>0.47299999999999998</v>
      </c>
      <c r="U8" s="131"/>
      <c r="V8" s="131"/>
      <c r="W8" s="131"/>
      <c r="X8" s="131"/>
      <c r="Y8" s="6"/>
      <c r="Z8" s="4"/>
    </row>
    <row r="9" spans="1:28" s="2" customFormat="1" ht="16.2" hidden="1" thickBot="1">
      <c r="A9" s="14"/>
      <c r="N9" s="9"/>
      <c r="O9" s="9"/>
      <c r="P9" s="9"/>
      <c r="Q9" s="9"/>
      <c r="R9" s="298" t="s">
        <v>106</v>
      </c>
      <c r="S9" s="298"/>
      <c r="T9" s="35"/>
      <c r="U9" s="35"/>
      <c r="V9" s="35"/>
      <c r="W9" s="35"/>
      <c r="X9" s="35"/>
      <c r="Y9" s="6"/>
      <c r="Z9" s="4"/>
    </row>
    <row r="10" spans="1:28" s="2" customFormat="1" ht="16.95" hidden="1" customHeight="1">
      <c r="A10" s="137" t="s">
        <v>102</v>
      </c>
      <c r="B10" s="34"/>
      <c r="C10" s="34"/>
      <c r="D10" s="34"/>
      <c r="E10" s="34"/>
      <c r="F10" s="34"/>
      <c r="G10" s="34"/>
      <c r="H10" s="34"/>
      <c r="I10" s="34"/>
      <c r="J10" s="34"/>
      <c r="K10" s="34"/>
      <c r="L10" s="34"/>
      <c r="M10" s="34"/>
      <c r="N10" s="34"/>
      <c r="O10" s="34"/>
      <c r="P10" s="34"/>
      <c r="Q10" s="34"/>
      <c r="R10" s="34"/>
      <c r="S10" s="34"/>
      <c r="T10" s="34"/>
      <c r="V10" s="417" t="s">
        <v>172</v>
      </c>
      <c r="W10" s="418"/>
      <c r="X10" s="418"/>
      <c r="Y10" s="419"/>
      <c r="Z10" s="4"/>
    </row>
    <row r="11" spans="1:28" s="3" customFormat="1" ht="15.6" hidden="1" thickTop="1" thickBot="1">
      <c r="A11" s="299"/>
      <c r="B11" s="404" t="s">
        <v>0</v>
      </c>
      <c r="C11" s="405"/>
      <c r="D11" s="406"/>
      <c r="E11" s="40"/>
      <c r="F11" s="404" t="s">
        <v>1</v>
      </c>
      <c r="G11" s="405"/>
      <c r="H11" s="406"/>
      <c r="I11" s="40"/>
      <c r="J11" s="404" t="s">
        <v>2</v>
      </c>
      <c r="K11" s="405"/>
      <c r="L11" s="406"/>
      <c r="M11" s="40"/>
      <c r="N11" s="404" t="s">
        <v>173</v>
      </c>
      <c r="O11" s="405"/>
      <c r="P11" s="406"/>
      <c r="Q11" s="40"/>
      <c r="R11" s="404" t="s">
        <v>174</v>
      </c>
      <c r="S11" s="405"/>
      <c r="T11" s="407"/>
      <c r="U11" s="284"/>
      <c r="V11" s="300" t="s">
        <v>175</v>
      </c>
      <c r="W11" s="125"/>
      <c r="X11" s="44">
        <v>1600</v>
      </c>
      <c r="Y11" s="301"/>
      <c r="Z11" s="284"/>
    </row>
    <row r="12" spans="1:28" s="39" customFormat="1" ht="40.200000000000003" hidden="1" thickBot="1">
      <c r="A12" s="302"/>
      <c r="B12" s="303" t="s">
        <v>104</v>
      </c>
      <c r="C12" s="303" t="s">
        <v>103</v>
      </c>
      <c r="D12" s="133"/>
      <c r="E12" s="42"/>
      <c r="F12" s="303" t="s">
        <v>104</v>
      </c>
      <c r="G12" s="303" t="s">
        <v>103</v>
      </c>
      <c r="H12" s="133"/>
      <c r="I12" s="42"/>
      <c r="J12" s="303" t="s">
        <v>104</v>
      </c>
      <c r="K12" s="303"/>
      <c r="L12" s="133"/>
      <c r="M12" s="42"/>
      <c r="N12" s="303" t="s">
        <v>104</v>
      </c>
      <c r="O12" s="303" t="s">
        <v>103</v>
      </c>
      <c r="P12" s="133"/>
      <c r="Q12" s="42"/>
      <c r="R12" s="303" t="s">
        <v>104</v>
      </c>
      <c r="S12" s="304" t="s">
        <v>103</v>
      </c>
      <c r="T12" s="305"/>
      <c r="V12" s="300" t="s">
        <v>176</v>
      </c>
      <c r="W12" s="125"/>
      <c r="X12" s="44" t="s">
        <v>177</v>
      </c>
      <c r="Y12" s="306"/>
    </row>
    <row r="13" spans="1:28" s="2" customFormat="1" ht="16.5" hidden="1" customHeight="1">
      <c r="A13" s="307" t="s">
        <v>98</v>
      </c>
      <c r="B13" s="28"/>
      <c r="C13" s="136"/>
      <c r="D13" s="134"/>
      <c r="E13" s="36"/>
      <c r="F13" s="28"/>
      <c r="G13" s="136"/>
      <c r="H13" s="134"/>
      <c r="I13" s="36"/>
      <c r="J13" s="28"/>
      <c r="K13" s="136"/>
      <c r="L13" s="134"/>
      <c r="M13" s="36"/>
      <c r="N13" s="28"/>
      <c r="O13" s="136"/>
      <c r="P13" s="134"/>
      <c r="Q13" s="36"/>
      <c r="R13" s="28"/>
      <c r="S13" s="136"/>
      <c r="T13" s="308"/>
      <c r="V13" s="300" t="s">
        <v>178</v>
      </c>
      <c r="W13" s="125"/>
      <c r="X13" s="44">
        <v>600</v>
      </c>
      <c r="Y13" s="306"/>
      <c r="Z13" s="4"/>
    </row>
    <row r="14" spans="1:28" s="2" customFormat="1" ht="16.5" hidden="1" customHeight="1">
      <c r="A14" s="307" t="s">
        <v>99</v>
      </c>
      <c r="B14" s="28"/>
      <c r="C14" s="28"/>
      <c r="D14" s="134"/>
      <c r="E14" s="36"/>
      <c r="F14" s="28"/>
      <c r="G14" s="28"/>
      <c r="H14" s="134"/>
      <c r="I14" s="36"/>
      <c r="J14" s="28"/>
      <c r="K14" s="28"/>
      <c r="L14" s="134"/>
      <c r="M14" s="36"/>
      <c r="N14" s="28"/>
      <c r="O14" s="28"/>
      <c r="P14" s="134"/>
      <c r="Q14" s="36"/>
      <c r="R14" s="28"/>
      <c r="S14" s="28"/>
      <c r="T14" s="308"/>
      <c r="V14" s="300" t="s">
        <v>179</v>
      </c>
      <c r="W14" s="125"/>
      <c r="X14" s="44">
        <v>1700</v>
      </c>
      <c r="Y14" s="306"/>
      <c r="Z14" s="4"/>
    </row>
    <row r="15" spans="1:28" s="2" customFormat="1" ht="16.5" hidden="1" customHeight="1">
      <c r="A15" s="43" t="s">
        <v>100</v>
      </c>
      <c r="B15" s="29"/>
      <c r="C15" s="29"/>
      <c r="D15" s="309"/>
      <c r="E15" s="310"/>
      <c r="F15" s="29"/>
      <c r="G15" s="29"/>
      <c r="H15" s="309"/>
      <c r="I15" s="310"/>
      <c r="J15" s="29"/>
      <c r="K15" s="29"/>
      <c r="L15" s="309"/>
      <c r="M15" s="310"/>
      <c r="N15" s="29"/>
      <c r="O15" s="29"/>
      <c r="P15" s="309"/>
      <c r="Q15" s="310"/>
      <c r="R15" s="29"/>
      <c r="S15" s="29"/>
      <c r="T15" s="311"/>
      <c r="V15" s="312" t="s">
        <v>180</v>
      </c>
      <c r="W15" s="313"/>
      <c r="X15" s="314">
        <v>1100</v>
      </c>
      <c r="Y15" s="315"/>
      <c r="Z15" s="4"/>
    </row>
    <row r="16" spans="1:28" s="2" customFormat="1" ht="16.5" hidden="1" customHeight="1">
      <c r="A16" s="9"/>
      <c r="B16" s="4"/>
      <c r="C16" s="4"/>
      <c r="D16" s="4"/>
      <c r="E16" s="4"/>
      <c r="F16" s="4"/>
      <c r="G16" s="4"/>
      <c r="H16" s="4"/>
      <c r="I16" s="4"/>
      <c r="J16" s="4"/>
      <c r="K16" s="4"/>
      <c r="L16" s="4"/>
      <c r="M16" s="4"/>
      <c r="N16" s="4"/>
      <c r="O16" s="4"/>
      <c r="P16" s="4"/>
      <c r="Q16" s="4"/>
      <c r="R16" s="4"/>
      <c r="S16" s="4"/>
      <c r="T16" s="4"/>
      <c r="V16" s="37" t="s">
        <v>181</v>
      </c>
      <c r="W16" s="37"/>
      <c r="X16" s="37"/>
      <c r="Y16" s="38"/>
      <c r="Z16" s="4"/>
    </row>
    <row r="17" spans="1:26" s="2" customFormat="1" ht="16.95" hidden="1" customHeight="1">
      <c r="A17" s="137" t="s">
        <v>101</v>
      </c>
      <c r="B17" s="34"/>
      <c r="C17" s="34"/>
      <c r="D17" s="34"/>
      <c r="E17" s="34"/>
      <c r="F17" s="34"/>
      <c r="G17" s="34"/>
      <c r="H17" s="122"/>
      <c r="I17" s="122"/>
      <c r="J17" s="122"/>
      <c r="K17" s="122"/>
      <c r="L17" s="122"/>
      <c r="M17" s="122"/>
      <c r="N17" s="122"/>
      <c r="O17" s="122"/>
      <c r="P17" s="122"/>
      <c r="Q17" s="122"/>
      <c r="R17" s="122"/>
      <c r="S17" s="122"/>
      <c r="T17" s="122"/>
      <c r="U17" s="122"/>
      <c r="V17" s="135"/>
      <c r="W17" s="135"/>
      <c r="X17" s="122"/>
      <c r="Y17" s="122"/>
      <c r="Z17" s="4"/>
    </row>
    <row r="18" spans="1:26" s="2" customFormat="1" ht="16.8" hidden="1" thickTop="1" thickBot="1">
      <c r="A18" s="316" t="s">
        <v>24</v>
      </c>
      <c r="B18" s="317"/>
      <c r="C18" s="317"/>
      <c r="D18" s="317"/>
      <c r="E18" s="317"/>
      <c r="F18" s="317"/>
      <c r="G18" s="318"/>
      <c r="N18" s="9"/>
      <c r="O18" s="9"/>
      <c r="P18" s="9"/>
      <c r="Q18" s="9"/>
      <c r="R18" s="9"/>
      <c r="S18" s="9"/>
      <c r="T18" s="35"/>
      <c r="Z18" s="4"/>
    </row>
    <row r="19" spans="1:26" s="2" customFormat="1" ht="16.2" hidden="1" thickBot="1">
      <c r="A19" s="319" t="s">
        <v>182</v>
      </c>
      <c r="B19" s="320"/>
      <c r="C19" s="320"/>
      <c r="D19" s="320"/>
      <c r="E19" s="320"/>
      <c r="F19" s="320"/>
      <c r="G19" s="321"/>
      <c r="Y19" s="6"/>
      <c r="Z19" s="4"/>
    </row>
    <row r="20" spans="1:26" s="2" customFormat="1" ht="17.25" hidden="1" customHeight="1">
      <c r="A20" s="138" t="s">
        <v>183</v>
      </c>
      <c r="B20" s="139"/>
      <c r="C20" s="139"/>
      <c r="D20" s="139"/>
      <c r="E20" s="139"/>
      <c r="F20" s="139"/>
      <c r="G20" s="140"/>
      <c r="Y20" s="6"/>
      <c r="Z20" s="4"/>
    </row>
    <row r="21" spans="1:26" s="16" customFormat="1" ht="13.8" thickTop="1">
      <c r="A21" s="322"/>
      <c r="B21" s="423" t="s">
        <v>0</v>
      </c>
      <c r="C21" s="424"/>
      <c r="D21" s="425"/>
      <c r="E21" s="323"/>
      <c r="F21" s="423" t="s">
        <v>1</v>
      </c>
      <c r="G21" s="424"/>
      <c r="H21" s="425"/>
      <c r="I21" s="323"/>
      <c r="J21" s="423" t="s">
        <v>2</v>
      </c>
      <c r="K21" s="424"/>
      <c r="L21" s="425"/>
      <c r="M21" s="323"/>
      <c r="N21" s="423" t="s">
        <v>173</v>
      </c>
      <c r="O21" s="424"/>
      <c r="P21" s="425"/>
      <c r="Q21" s="323"/>
      <c r="R21" s="423" t="s">
        <v>174</v>
      </c>
      <c r="S21" s="424"/>
      <c r="T21" s="425"/>
      <c r="U21" s="323"/>
      <c r="V21" s="423" t="s">
        <v>3</v>
      </c>
      <c r="W21" s="424"/>
      <c r="X21" s="425"/>
      <c r="Y21" s="45"/>
      <c r="Z21" s="285"/>
    </row>
    <row r="22" spans="1:26" s="375" customFormat="1" ht="27" thickBot="1">
      <c r="A22" s="371" t="s">
        <v>50</v>
      </c>
      <c r="B22" s="420">
        <v>12</v>
      </c>
      <c r="C22" s="421"/>
      <c r="D22" s="422"/>
      <c r="E22" s="372"/>
      <c r="F22" s="420">
        <v>0</v>
      </c>
      <c r="G22" s="421"/>
      <c r="H22" s="422"/>
      <c r="I22" s="372"/>
      <c r="J22" s="420">
        <v>0</v>
      </c>
      <c r="K22" s="421"/>
      <c r="L22" s="422"/>
      <c r="M22" s="372"/>
      <c r="N22" s="420">
        <v>0</v>
      </c>
      <c r="O22" s="421"/>
      <c r="P22" s="422"/>
      <c r="Q22" s="372"/>
      <c r="R22" s="420">
        <v>0</v>
      </c>
      <c r="S22" s="421"/>
      <c r="T22" s="422"/>
      <c r="U22" s="372"/>
      <c r="V22" s="420">
        <f>SUM(B22,F22,J22,N22,R22)</f>
        <v>12</v>
      </c>
      <c r="W22" s="421"/>
      <c r="X22" s="422"/>
      <c r="Y22" s="373"/>
      <c r="Z22" s="374"/>
    </row>
    <row r="23" spans="1:26" s="375" customFormat="1" ht="27" thickBot="1">
      <c r="A23" s="376" t="s">
        <v>59</v>
      </c>
      <c r="B23" s="432">
        <v>0</v>
      </c>
      <c r="C23" s="433"/>
      <c r="D23" s="434"/>
      <c r="E23" s="377" t="s">
        <v>64</v>
      </c>
      <c r="F23" s="426">
        <v>0.04</v>
      </c>
      <c r="G23" s="427"/>
      <c r="H23" s="428"/>
      <c r="I23" s="377"/>
      <c r="J23" s="426">
        <v>0.04</v>
      </c>
      <c r="K23" s="427"/>
      <c r="L23" s="428"/>
      <c r="M23" s="377"/>
      <c r="N23" s="426">
        <v>0.04</v>
      </c>
      <c r="O23" s="427"/>
      <c r="P23" s="428"/>
      <c r="Q23" s="377"/>
      <c r="R23" s="426">
        <v>0.04</v>
      </c>
      <c r="S23" s="427"/>
      <c r="T23" s="428"/>
      <c r="U23" s="377"/>
      <c r="V23" s="378"/>
      <c r="W23" s="379"/>
      <c r="X23" s="380"/>
      <c r="Y23" s="381"/>
      <c r="Z23" s="374"/>
    </row>
    <row r="24" spans="1:26" s="16" customFormat="1" ht="40.200000000000003" thickBot="1">
      <c r="A24" s="382" t="s">
        <v>4</v>
      </c>
      <c r="B24" s="324"/>
      <c r="C24" s="325" t="s">
        <v>6</v>
      </c>
      <c r="D24" s="325" t="s">
        <v>184</v>
      </c>
      <c r="E24" s="326" t="s">
        <v>13</v>
      </c>
      <c r="F24" s="324" t="s">
        <v>5</v>
      </c>
      <c r="G24" s="325" t="s">
        <v>6</v>
      </c>
      <c r="H24" s="325" t="s">
        <v>184</v>
      </c>
      <c r="I24" s="326" t="s">
        <v>13</v>
      </c>
      <c r="J24" s="324" t="s">
        <v>5</v>
      </c>
      <c r="K24" s="325" t="s">
        <v>6</v>
      </c>
      <c r="L24" s="325" t="s">
        <v>184</v>
      </c>
      <c r="M24" s="326" t="s">
        <v>13</v>
      </c>
      <c r="N24" s="324" t="s">
        <v>5</v>
      </c>
      <c r="O24" s="325" t="s">
        <v>6</v>
      </c>
      <c r="P24" s="325" t="s">
        <v>184</v>
      </c>
      <c r="Q24" s="326" t="s">
        <v>13</v>
      </c>
      <c r="R24" s="324" t="s">
        <v>5</v>
      </c>
      <c r="S24" s="325" t="s">
        <v>6</v>
      </c>
      <c r="T24" s="325" t="s">
        <v>184</v>
      </c>
      <c r="U24" s="326" t="s">
        <v>13</v>
      </c>
      <c r="V24" s="324" t="s">
        <v>5</v>
      </c>
      <c r="W24" s="325" t="s">
        <v>6</v>
      </c>
      <c r="X24" s="325" t="s">
        <v>184</v>
      </c>
      <c r="Y24" s="326" t="s">
        <v>13</v>
      </c>
      <c r="Z24" s="53"/>
    </row>
    <row r="25" spans="1:26" s="16" customFormat="1">
      <c r="A25" s="54" t="s">
        <v>27</v>
      </c>
      <c r="B25" s="84"/>
      <c r="C25" s="85"/>
      <c r="D25" s="85"/>
      <c r="E25" s="56"/>
      <c r="F25" s="55"/>
      <c r="G25" s="119"/>
      <c r="H25" s="56"/>
      <c r="I25" s="56"/>
      <c r="J25" s="55"/>
      <c r="K25" s="119"/>
      <c r="L25" s="56"/>
      <c r="M25" s="56"/>
      <c r="N25" s="55"/>
      <c r="O25" s="119"/>
      <c r="P25" s="56"/>
      <c r="Q25" s="56"/>
      <c r="R25" s="55"/>
      <c r="S25" s="119"/>
      <c r="T25" s="56"/>
      <c r="U25" s="56"/>
      <c r="V25" s="55"/>
      <c r="W25" s="119"/>
      <c r="X25" s="56"/>
      <c r="Y25" s="56"/>
      <c r="Z25" s="57"/>
    </row>
    <row r="26" spans="1:26" s="16" customFormat="1">
      <c r="A26" s="58" t="s">
        <v>54</v>
      </c>
      <c r="B26" s="59"/>
      <c r="C26" s="60"/>
      <c r="D26" s="60">
        <v>0</v>
      </c>
      <c r="E26" s="61" t="s">
        <v>63</v>
      </c>
      <c r="F26" s="62">
        <f>ROUND(B26*(F$22/12)*(1+F$23),0)</f>
        <v>0</v>
      </c>
      <c r="G26" s="120">
        <f>ROUND(C26*(F$22/12)*(1+F$23),0)</f>
        <v>0</v>
      </c>
      <c r="H26" s="60">
        <v>0</v>
      </c>
      <c r="I26" s="63">
        <f>IF(F$22&gt;0,E26,0)</f>
        <v>0</v>
      </c>
      <c r="J26" s="62">
        <f>ROUND(F26*(J$22/12)*(1+J$23),0)</f>
        <v>0</v>
      </c>
      <c r="K26" s="62">
        <f>ROUND(G26*(J$22/12)*(1+J$23),0)</f>
        <v>0</v>
      </c>
      <c r="L26" s="60">
        <v>0</v>
      </c>
      <c r="M26" s="63">
        <f t="shared" ref="M26:M31" si="0">IF(J$22&gt;0,I26,0)</f>
        <v>0</v>
      </c>
      <c r="N26" s="62">
        <f>ROUND(J26*(N$22/12)*(1+N$23),0)</f>
        <v>0</v>
      </c>
      <c r="O26" s="62">
        <f>ROUND(K26*(N$22/12)*(1+N$23),0)</f>
        <v>0</v>
      </c>
      <c r="P26" s="60">
        <v>0</v>
      </c>
      <c r="Q26" s="63">
        <f>IF(N$22&gt;0,M26,0)</f>
        <v>0</v>
      </c>
      <c r="R26" s="62">
        <f>ROUND(N26*(R$22/12)*(1+R$23),0)</f>
        <v>0</v>
      </c>
      <c r="S26" s="62">
        <f>ROUND(O26*(R$22/12)*(1+R$23),0)</f>
        <v>0</v>
      </c>
      <c r="T26" s="60">
        <v>0</v>
      </c>
      <c r="U26" s="63">
        <f t="shared" ref="U26:U31" si="1">IF(R$22&gt;0,Q26,0)</f>
        <v>0</v>
      </c>
      <c r="V26" s="64">
        <f>SUM(B26,F26,J26,N26,R26)</f>
        <v>0</v>
      </c>
      <c r="W26" s="65">
        <f>SUM(C26,G26,K26,O26,S26)</f>
        <v>0</v>
      </c>
      <c r="X26" s="65">
        <f>SUM(D26,H26,L26,P26,T26)</f>
        <v>0</v>
      </c>
      <c r="Y26" s="61" t="str">
        <f>E26</f>
        <v>K</v>
      </c>
      <c r="Z26" s="66"/>
    </row>
    <row r="27" spans="1:26" s="16" customFormat="1">
      <c r="A27" s="58" t="s">
        <v>55</v>
      </c>
      <c r="B27" s="59"/>
      <c r="C27" s="60">
        <v>0</v>
      </c>
      <c r="D27" s="60">
        <v>0</v>
      </c>
      <c r="E27" s="61" t="s">
        <v>63</v>
      </c>
      <c r="F27" s="62">
        <f t="shared" ref="F27:F31" si="2">ROUND(B27*(F$22/12)*(1+F$23),0)</f>
        <v>0</v>
      </c>
      <c r="G27" s="120">
        <f t="shared" ref="G27:G31" si="3">ROUND(C27*(F$22/12)*(1+F$23),0)</f>
        <v>0</v>
      </c>
      <c r="H27" s="60">
        <v>0</v>
      </c>
      <c r="I27" s="63">
        <f t="shared" ref="I27:I31" si="4">IF(F$22&gt;0,E27,0)</f>
        <v>0</v>
      </c>
      <c r="J27" s="62">
        <f t="shared" ref="J27:J31" si="5">ROUND(F27*(J$22/12)*(1+J$23),0)</f>
        <v>0</v>
      </c>
      <c r="K27" s="62">
        <f t="shared" ref="K27:K31" si="6">ROUND(G27*(J$22/12)*(1+J$23),0)</f>
        <v>0</v>
      </c>
      <c r="L27" s="60">
        <v>0</v>
      </c>
      <c r="M27" s="63">
        <f t="shared" si="0"/>
        <v>0</v>
      </c>
      <c r="N27" s="62">
        <f t="shared" ref="N27:N31" si="7">ROUND(J27*(N$22/12)*(1+N$23),0)</f>
        <v>0</v>
      </c>
      <c r="O27" s="62">
        <f t="shared" ref="O27:O31" si="8">ROUND(K27*(N$22/12)*(1+N$23),0)</f>
        <v>0</v>
      </c>
      <c r="P27" s="60">
        <v>0</v>
      </c>
      <c r="Q27" s="63">
        <f t="shared" ref="Q27:Q31" si="9">IF(N$22&gt;0,M27,0)</f>
        <v>0</v>
      </c>
      <c r="R27" s="62">
        <f t="shared" ref="R27:R31" si="10">ROUND(N27*(R$22/12)*(1+R$23),0)</f>
        <v>0</v>
      </c>
      <c r="S27" s="62">
        <f t="shared" ref="S27:S31" si="11">ROUND(O27*(R$22/12)*(1+R$23),0)</f>
        <v>0</v>
      </c>
      <c r="T27" s="60">
        <v>0</v>
      </c>
      <c r="U27" s="63">
        <f t="shared" si="1"/>
        <v>0</v>
      </c>
      <c r="V27" s="64">
        <f t="shared" ref="V27:X32" si="12">SUM(B27,F27,J27,N27,R27)</f>
        <v>0</v>
      </c>
      <c r="W27" s="65">
        <f t="shared" si="12"/>
        <v>0</v>
      </c>
      <c r="X27" s="65">
        <f t="shared" si="12"/>
        <v>0</v>
      </c>
      <c r="Y27" s="61" t="str">
        <f t="shared" ref="Y27:Y31" si="13">E27</f>
        <v>K</v>
      </c>
      <c r="Z27" s="57"/>
    </row>
    <row r="28" spans="1:26" s="16" customFormat="1">
      <c r="A28" s="58" t="s">
        <v>56</v>
      </c>
      <c r="B28" s="62">
        <v>0</v>
      </c>
      <c r="C28" s="126">
        <v>0</v>
      </c>
      <c r="D28" s="60">
        <v>0</v>
      </c>
      <c r="E28" s="61" t="s">
        <v>63</v>
      </c>
      <c r="F28" s="62">
        <f t="shared" si="2"/>
        <v>0</v>
      </c>
      <c r="G28" s="120">
        <f t="shared" si="3"/>
        <v>0</v>
      </c>
      <c r="H28" s="60">
        <v>0</v>
      </c>
      <c r="I28" s="63">
        <f t="shared" si="4"/>
        <v>0</v>
      </c>
      <c r="J28" s="62">
        <f t="shared" si="5"/>
        <v>0</v>
      </c>
      <c r="K28" s="62">
        <f t="shared" si="6"/>
        <v>0</v>
      </c>
      <c r="L28" s="60">
        <v>0</v>
      </c>
      <c r="M28" s="63">
        <f t="shared" si="0"/>
        <v>0</v>
      </c>
      <c r="N28" s="62">
        <f t="shared" si="7"/>
        <v>0</v>
      </c>
      <c r="O28" s="62">
        <f t="shared" si="8"/>
        <v>0</v>
      </c>
      <c r="P28" s="60">
        <v>0</v>
      </c>
      <c r="Q28" s="63">
        <f t="shared" si="9"/>
        <v>0</v>
      </c>
      <c r="R28" s="62">
        <f t="shared" si="10"/>
        <v>0</v>
      </c>
      <c r="S28" s="62">
        <f t="shared" si="11"/>
        <v>0</v>
      </c>
      <c r="T28" s="60">
        <v>0</v>
      </c>
      <c r="U28" s="63">
        <f t="shared" si="1"/>
        <v>0</v>
      </c>
      <c r="V28" s="64">
        <f t="shared" si="12"/>
        <v>0</v>
      </c>
      <c r="W28" s="65">
        <f t="shared" si="12"/>
        <v>0</v>
      </c>
      <c r="X28" s="65">
        <f t="shared" si="12"/>
        <v>0</v>
      </c>
      <c r="Y28" s="63" t="str">
        <f t="shared" si="13"/>
        <v>K</v>
      </c>
      <c r="Z28" s="57"/>
    </row>
    <row r="29" spans="1:26" s="16" customFormat="1">
      <c r="A29" s="58" t="s">
        <v>57</v>
      </c>
      <c r="B29" s="62">
        <v>0</v>
      </c>
      <c r="C29" s="126">
        <v>0</v>
      </c>
      <c r="D29" s="60">
        <v>0</v>
      </c>
      <c r="E29" s="61" t="s">
        <v>63</v>
      </c>
      <c r="F29" s="62">
        <f t="shared" si="2"/>
        <v>0</v>
      </c>
      <c r="G29" s="120">
        <f t="shared" si="3"/>
        <v>0</v>
      </c>
      <c r="H29" s="60">
        <v>0</v>
      </c>
      <c r="I29" s="63">
        <f>IF(F$22&gt;0,E29,0)</f>
        <v>0</v>
      </c>
      <c r="J29" s="62">
        <f t="shared" si="5"/>
        <v>0</v>
      </c>
      <c r="K29" s="62">
        <f t="shared" si="6"/>
        <v>0</v>
      </c>
      <c r="L29" s="60">
        <v>0</v>
      </c>
      <c r="M29" s="63">
        <f t="shared" si="0"/>
        <v>0</v>
      </c>
      <c r="N29" s="62">
        <f t="shared" si="7"/>
        <v>0</v>
      </c>
      <c r="O29" s="62">
        <f t="shared" si="8"/>
        <v>0</v>
      </c>
      <c r="P29" s="60">
        <v>0</v>
      </c>
      <c r="Q29" s="63">
        <f t="shared" si="9"/>
        <v>0</v>
      </c>
      <c r="R29" s="62">
        <f t="shared" si="10"/>
        <v>0</v>
      </c>
      <c r="S29" s="62">
        <f t="shared" si="11"/>
        <v>0</v>
      </c>
      <c r="T29" s="60">
        <v>0</v>
      </c>
      <c r="U29" s="63">
        <f t="shared" si="1"/>
        <v>0</v>
      </c>
      <c r="V29" s="64">
        <f t="shared" si="12"/>
        <v>0</v>
      </c>
      <c r="W29" s="65">
        <f t="shared" si="12"/>
        <v>0</v>
      </c>
      <c r="X29" s="65">
        <f t="shared" si="12"/>
        <v>0</v>
      </c>
      <c r="Y29" s="63" t="str">
        <f t="shared" si="13"/>
        <v>K</v>
      </c>
      <c r="Z29" s="57"/>
    </row>
    <row r="30" spans="1:26" s="16" customFormat="1">
      <c r="A30" s="58" t="s">
        <v>58</v>
      </c>
      <c r="B30" s="59">
        <v>0</v>
      </c>
      <c r="C30" s="60">
        <v>0</v>
      </c>
      <c r="D30" s="60">
        <v>0</v>
      </c>
      <c r="E30" s="61" t="s">
        <v>63</v>
      </c>
      <c r="F30" s="62">
        <f t="shared" si="2"/>
        <v>0</v>
      </c>
      <c r="G30" s="120">
        <f t="shared" si="3"/>
        <v>0</v>
      </c>
      <c r="H30" s="60">
        <v>0</v>
      </c>
      <c r="I30" s="63">
        <f t="shared" si="4"/>
        <v>0</v>
      </c>
      <c r="J30" s="62">
        <f t="shared" si="5"/>
        <v>0</v>
      </c>
      <c r="K30" s="62">
        <f t="shared" si="6"/>
        <v>0</v>
      </c>
      <c r="L30" s="60">
        <v>0</v>
      </c>
      <c r="M30" s="63">
        <f t="shared" si="0"/>
        <v>0</v>
      </c>
      <c r="N30" s="62">
        <f t="shared" si="7"/>
        <v>0</v>
      </c>
      <c r="O30" s="62">
        <f t="shared" si="8"/>
        <v>0</v>
      </c>
      <c r="P30" s="60">
        <v>0</v>
      </c>
      <c r="Q30" s="63">
        <f t="shared" si="9"/>
        <v>0</v>
      </c>
      <c r="R30" s="62">
        <f t="shared" si="10"/>
        <v>0</v>
      </c>
      <c r="S30" s="62">
        <f t="shared" si="11"/>
        <v>0</v>
      </c>
      <c r="T30" s="60">
        <v>0</v>
      </c>
      <c r="U30" s="63">
        <f t="shared" si="1"/>
        <v>0</v>
      </c>
      <c r="V30" s="64">
        <f t="shared" si="12"/>
        <v>0</v>
      </c>
      <c r="W30" s="65">
        <f t="shared" si="12"/>
        <v>0</v>
      </c>
      <c r="X30" s="65">
        <f t="shared" si="12"/>
        <v>0</v>
      </c>
      <c r="Y30" s="63" t="str">
        <f t="shared" si="13"/>
        <v>K</v>
      </c>
      <c r="Z30" s="57"/>
    </row>
    <row r="31" spans="1:26" s="16" customFormat="1">
      <c r="A31" s="58" t="s">
        <v>185</v>
      </c>
      <c r="B31" s="59">
        <v>0</v>
      </c>
      <c r="C31" s="60">
        <v>0</v>
      </c>
      <c r="D31" s="60">
        <v>0</v>
      </c>
      <c r="E31" s="61" t="s">
        <v>63</v>
      </c>
      <c r="F31" s="62">
        <f t="shared" si="2"/>
        <v>0</v>
      </c>
      <c r="G31" s="120">
        <f t="shared" si="3"/>
        <v>0</v>
      </c>
      <c r="H31" s="60">
        <v>0</v>
      </c>
      <c r="I31" s="63">
        <f t="shared" si="4"/>
        <v>0</v>
      </c>
      <c r="J31" s="62">
        <f t="shared" si="5"/>
        <v>0</v>
      </c>
      <c r="K31" s="62">
        <f t="shared" si="6"/>
        <v>0</v>
      </c>
      <c r="L31" s="60">
        <v>0</v>
      </c>
      <c r="M31" s="63">
        <f t="shared" si="0"/>
        <v>0</v>
      </c>
      <c r="N31" s="62">
        <f t="shared" si="7"/>
        <v>0</v>
      </c>
      <c r="O31" s="62">
        <f t="shared" si="8"/>
        <v>0</v>
      </c>
      <c r="P31" s="60">
        <v>0</v>
      </c>
      <c r="Q31" s="63">
        <f t="shared" si="9"/>
        <v>0</v>
      </c>
      <c r="R31" s="62">
        <f t="shared" si="10"/>
        <v>0</v>
      </c>
      <c r="S31" s="62">
        <f t="shared" si="11"/>
        <v>0</v>
      </c>
      <c r="T31" s="60">
        <v>0</v>
      </c>
      <c r="U31" s="63">
        <f t="shared" si="1"/>
        <v>0</v>
      </c>
      <c r="V31" s="64">
        <f t="shared" si="12"/>
        <v>0</v>
      </c>
      <c r="W31" s="65">
        <f t="shared" si="12"/>
        <v>0</v>
      </c>
      <c r="X31" s="65">
        <f t="shared" si="12"/>
        <v>0</v>
      </c>
      <c r="Y31" s="63" t="str">
        <f t="shared" si="13"/>
        <v>K</v>
      </c>
      <c r="Z31" s="57"/>
    </row>
    <row r="32" spans="1:26" s="16" customFormat="1" ht="12" customHeight="1" thickBot="1">
      <c r="A32" s="67" t="s">
        <v>51</v>
      </c>
      <c r="B32" s="70">
        <f>ROUND(SUM(B26:B31),0)</f>
        <v>0</v>
      </c>
      <c r="C32" s="68">
        <f>ROUND(SUM(C26:C31),0)</f>
        <v>0</v>
      </c>
      <c r="D32" s="68">
        <f>ROUND(SUM(D26:D31),0)</f>
        <v>0</v>
      </c>
      <c r="E32" s="69"/>
      <c r="F32" s="70">
        <f>ROUND(SUM(F26:F31),0)</f>
        <v>0</v>
      </c>
      <c r="G32" s="68">
        <f>ROUND(SUM(G26:G31),0)</f>
        <v>0</v>
      </c>
      <c r="H32" s="68">
        <f>ROUND(SUM(H26:H31),0)</f>
        <v>0</v>
      </c>
      <c r="I32" s="69"/>
      <c r="J32" s="70">
        <f>ROUND(SUM(J26:J31),0)</f>
        <v>0</v>
      </c>
      <c r="K32" s="68">
        <f>ROUND(SUM(K26:K31),0)</f>
        <v>0</v>
      </c>
      <c r="L32" s="68">
        <f>ROUND(SUM(L26:L31),0)</f>
        <v>0</v>
      </c>
      <c r="M32" s="69"/>
      <c r="N32" s="70">
        <f>ROUND(SUM(N26:N31),0)</f>
        <v>0</v>
      </c>
      <c r="O32" s="68">
        <f>ROUND(SUM(O26:O31),0)</f>
        <v>0</v>
      </c>
      <c r="P32" s="68">
        <f>ROUND(SUM(P26:P31),0)</f>
        <v>0</v>
      </c>
      <c r="Q32" s="69"/>
      <c r="R32" s="70">
        <f>ROUND(SUM(R26:R31),0)</f>
        <v>0</v>
      </c>
      <c r="S32" s="68">
        <f>ROUND(SUM(S26:S31),0)</f>
        <v>0</v>
      </c>
      <c r="T32" s="68">
        <f>ROUND(SUM(T26:T31),0)</f>
        <v>0</v>
      </c>
      <c r="U32" s="69"/>
      <c r="V32" s="70">
        <f t="shared" si="12"/>
        <v>0</v>
      </c>
      <c r="W32" s="68">
        <f t="shared" si="12"/>
        <v>0</v>
      </c>
      <c r="X32" s="68">
        <f>SUM(D32,H32,L32,P32,T32)</f>
        <v>0</v>
      </c>
      <c r="Y32" s="69"/>
      <c r="Z32" s="57"/>
    </row>
    <row r="33" spans="1:26" s="16" customFormat="1">
      <c r="A33" s="71" t="s">
        <v>28</v>
      </c>
      <c r="B33" s="55"/>
      <c r="C33" s="56"/>
      <c r="D33" s="56"/>
      <c r="E33" s="72"/>
      <c r="F33" s="55"/>
      <c r="G33" s="56"/>
      <c r="H33" s="56"/>
      <c r="I33" s="72"/>
      <c r="J33" s="55"/>
      <c r="K33" s="56"/>
      <c r="L33" s="56"/>
      <c r="M33" s="72"/>
      <c r="N33" s="55"/>
      <c r="O33" s="56"/>
      <c r="P33" s="56"/>
      <c r="Q33" s="72"/>
      <c r="R33" s="55"/>
      <c r="S33" s="56"/>
      <c r="T33" s="56"/>
      <c r="U33" s="72"/>
      <c r="V33" s="55"/>
      <c r="W33" s="56"/>
      <c r="X33" s="56"/>
      <c r="Y33" s="72"/>
      <c r="Z33" s="57"/>
    </row>
    <row r="34" spans="1:26" s="16" customFormat="1">
      <c r="A34" s="58" t="s">
        <v>9</v>
      </c>
      <c r="B34" s="59">
        <v>0</v>
      </c>
      <c r="C34" s="60">
        <v>0</v>
      </c>
      <c r="D34" s="60">
        <v>0</v>
      </c>
      <c r="E34" s="61"/>
      <c r="F34" s="59">
        <v>0</v>
      </c>
      <c r="G34" s="60">
        <v>0</v>
      </c>
      <c r="H34" s="60">
        <v>0</v>
      </c>
      <c r="I34" s="61"/>
      <c r="J34" s="59">
        <v>0</v>
      </c>
      <c r="K34" s="60">
        <v>0</v>
      </c>
      <c r="L34" s="60">
        <v>0</v>
      </c>
      <c r="M34" s="61"/>
      <c r="N34" s="59">
        <v>0</v>
      </c>
      <c r="O34" s="60">
        <v>0</v>
      </c>
      <c r="P34" s="60">
        <v>0</v>
      </c>
      <c r="Q34" s="61"/>
      <c r="R34" s="59">
        <v>0</v>
      </c>
      <c r="S34" s="60">
        <v>0</v>
      </c>
      <c r="T34" s="60">
        <v>0</v>
      </c>
      <c r="U34" s="61"/>
      <c r="V34" s="64">
        <f t="shared" ref="V34:X46" si="14">SUM(B34,F34,J34,N34,R34)</f>
        <v>0</v>
      </c>
      <c r="W34" s="65">
        <f t="shared" si="14"/>
        <v>0</v>
      </c>
      <c r="X34" s="65">
        <f t="shared" si="14"/>
        <v>0</v>
      </c>
      <c r="Y34" s="61"/>
      <c r="Z34" s="57"/>
    </row>
    <row r="35" spans="1:26" s="16" customFormat="1">
      <c r="A35" s="58" t="s">
        <v>186</v>
      </c>
      <c r="B35" s="59">
        <v>0</v>
      </c>
      <c r="C35" s="60">
        <v>0</v>
      </c>
      <c r="D35" s="60">
        <v>0</v>
      </c>
      <c r="E35" s="61"/>
      <c r="F35" s="59">
        <v>0</v>
      </c>
      <c r="G35" s="60">
        <v>0</v>
      </c>
      <c r="H35" s="60">
        <v>0</v>
      </c>
      <c r="I35" s="61"/>
      <c r="J35" s="59">
        <v>0</v>
      </c>
      <c r="K35" s="60">
        <v>0</v>
      </c>
      <c r="L35" s="60">
        <v>0</v>
      </c>
      <c r="M35" s="61"/>
      <c r="N35" s="59">
        <v>0</v>
      </c>
      <c r="O35" s="60">
        <v>0</v>
      </c>
      <c r="P35" s="60">
        <v>0</v>
      </c>
      <c r="Q35" s="61"/>
      <c r="R35" s="59">
        <v>0</v>
      </c>
      <c r="S35" s="60">
        <v>0</v>
      </c>
      <c r="T35" s="60">
        <v>0</v>
      </c>
      <c r="U35" s="61"/>
      <c r="V35" s="64">
        <f t="shared" si="14"/>
        <v>0</v>
      </c>
      <c r="W35" s="65">
        <f t="shared" si="14"/>
        <v>0</v>
      </c>
      <c r="X35" s="65">
        <f t="shared" si="14"/>
        <v>0</v>
      </c>
      <c r="Y35" s="61"/>
      <c r="Z35" s="57"/>
    </row>
    <row r="36" spans="1:26" s="16" customFormat="1">
      <c r="A36" s="58" t="s">
        <v>29</v>
      </c>
      <c r="B36" s="64">
        <f>SUMPRODUCT(B13:B14,C13:C14)</f>
        <v>0</v>
      </c>
      <c r="C36" s="60">
        <f>SUMPRODUCT(C13:C14,E13:E14)</f>
        <v>0</v>
      </c>
      <c r="D36" s="60">
        <v>0</v>
      </c>
      <c r="E36" s="61"/>
      <c r="F36" s="64">
        <f>SUMPRODUCT(F13:F14,H13:H14)</f>
        <v>0</v>
      </c>
      <c r="G36" s="60">
        <f>SUMPRODUCT(G13:G14,I13:I14)</f>
        <v>0</v>
      </c>
      <c r="H36" s="60">
        <v>0</v>
      </c>
      <c r="I36" s="61"/>
      <c r="J36" s="64">
        <f>SUMPRODUCT(J13:J14,L13:L14)</f>
        <v>0</v>
      </c>
      <c r="K36" s="60">
        <f>SUMPRODUCT(K13:K14,M13:M14)</f>
        <v>0</v>
      </c>
      <c r="L36" s="60">
        <v>0</v>
      </c>
      <c r="M36" s="61"/>
      <c r="N36" s="64">
        <f>SUMPRODUCT(N13:N14,P13:P14)</f>
        <v>0</v>
      </c>
      <c r="O36" s="60">
        <f>SUMPRODUCT(O13:O14,Q13:Q14)</f>
        <v>0</v>
      </c>
      <c r="P36" s="60">
        <v>0</v>
      </c>
      <c r="Q36" s="61"/>
      <c r="R36" s="64">
        <f>SUMPRODUCT(R13:R14,T13:T14)</f>
        <v>0</v>
      </c>
      <c r="S36" s="60">
        <f>SUMPRODUCT(S13:S14,U13:U14)</f>
        <v>0</v>
      </c>
      <c r="T36" s="60">
        <v>0</v>
      </c>
      <c r="U36" s="61"/>
      <c r="V36" s="64">
        <f t="shared" si="14"/>
        <v>0</v>
      </c>
      <c r="W36" s="65">
        <f t="shared" si="14"/>
        <v>0</v>
      </c>
      <c r="X36" s="65">
        <f t="shared" si="14"/>
        <v>0</v>
      </c>
      <c r="Y36" s="61"/>
      <c r="Z36" s="57"/>
    </row>
    <row r="37" spans="1:26" s="16" customFormat="1">
      <c r="A37" s="58" t="s">
        <v>187</v>
      </c>
      <c r="B37" s="59">
        <f>B15*D15</f>
        <v>0</v>
      </c>
      <c r="C37" s="60">
        <f>C15*E15</f>
        <v>0</v>
      </c>
      <c r="D37" s="60">
        <v>0</v>
      </c>
      <c r="E37" s="61"/>
      <c r="F37" s="59">
        <f>F15*H15</f>
        <v>0</v>
      </c>
      <c r="G37" s="60">
        <f>G15*I15</f>
        <v>0</v>
      </c>
      <c r="H37" s="60">
        <v>0</v>
      </c>
      <c r="I37" s="61"/>
      <c r="J37" s="59">
        <f>J15*L15</f>
        <v>0</v>
      </c>
      <c r="K37" s="60">
        <f>K15*M15</f>
        <v>0</v>
      </c>
      <c r="L37" s="60">
        <v>0</v>
      </c>
      <c r="M37" s="61"/>
      <c r="N37" s="59">
        <f>N15*P15</f>
        <v>0</v>
      </c>
      <c r="O37" s="60">
        <f>O15*Q15</f>
        <v>0</v>
      </c>
      <c r="P37" s="60">
        <v>0</v>
      </c>
      <c r="Q37" s="61"/>
      <c r="R37" s="59">
        <f>R15*T15</f>
        <v>0</v>
      </c>
      <c r="S37" s="60">
        <f>S15*U15</f>
        <v>0</v>
      </c>
      <c r="T37" s="60">
        <v>0</v>
      </c>
      <c r="U37" s="61"/>
      <c r="V37" s="64">
        <f t="shared" si="14"/>
        <v>0</v>
      </c>
      <c r="W37" s="65">
        <f t="shared" si="14"/>
        <v>0</v>
      </c>
      <c r="X37" s="65">
        <f t="shared" si="14"/>
        <v>0</v>
      </c>
      <c r="Y37" s="61"/>
      <c r="Z37" s="57"/>
    </row>
    <row r="38" spans="1:26" s="16" customFormat="1">
      <c r="A38" s="58" t="s">
        <v>67</v>
      </c>
      <c r="B38" s="59">
        <v>0</v>
      </c>
      <c r="C38" s="60">
        <v>0</v>
      </c>
      <c r="D38" s="60">
        <v>0</v>
      </c>
      <c r="E38" s="61"/>
      <c r="F38" s="59">
        <v>0</v>
      </c>
      <c r="G38" s="60">
        <v>0</v>
      </c>
      <c r="H38" s="60">
        <v>0</v>
      </c>
      <c r="I38" s="61"/>
      <c r="J38" s="59">
        <v>0</v>
      </c>
      <c r="K38" s="60">
        <v>0</v>
      </c>
      <c r="L38" s="60">
        <v>0</v>
      </c>
      <c r="M38" s="61"/>
      <c r="N38" s="59">
        <v>0</v>
      </c>
      <c r="O38" s="60">
        <v>0</v>
      </c>
      <c r="P38" s="60">
        <v>0</v>
      </c>
      <c r="Q38" s="61"/>
      <c r="R38" s="59">
        <v>0</v>
      </c>
      <c r="S38" s="60">
        <v>0</v>
      </c>
      <c r="T38" s="60">
        <v>0</v>
      </c>
      <c r="U38" s="61"/>
      <c r="V38" s="64">
        <f t="shared" si="14"/>
        <v>0</v>
      </c>
      <c r="W38" s="65">
        <f t="shared" si="14"/>
        <v>0</v>
      </c>
      <c r="X38" s="65">
        <f t="shared" si="14"/>
        <v>0</v>
      </c>
      <c r="Y38" s="61"/>
      <c r="Z38" s="57"/>
    </row>
    <row r="39" spans="1:26" s="16" customFormat="1" ht="13.8" thickBot="1">
      <c r="A39" s="67" t="s">
        <v>188</v>
      </c>
      <c r="B39" s="70">
        <f>B32+SUM(B34:B38)</f>
        <v>0</v>
      </c>
      <c r="C39" s="68">
        <f>C32+SUM(C34:C38)</f>
        <v>0</v>
      </c>
      <c r="D39" s="68">
        <f>D32+SUM(D34:D38)</f>
        <v>0</v>
      </c>
      <c r="E39" s="69"/>
      <c r="F39" s="70">
        <f>F32+SUM(F34:F38)</f>
        <v>0</v>
      </c>
      <c r="G39" s="68">
        <f>G32+SUM(G34:G38)</f>
        <v>0</v>
      </c>
      <c r="H39" s="68">
        <f>H32+SUM(H34:H38)</f>
        <v>0</v>
      </c>
      <c r="I39" s="69"/>
      <c r="J39" s="70">
        <v>0</v>
      </c>
      <c r="K39" s="68">
        <f>K32+SUM(K34:K38)</f>
        <v>0</v>
      </c>
      <c r="L39" s="68">
        <f>L32+SUM(L34:L38)</f>
        <v>0</v>
      </c>
      <c r="M39" s="69"/>
      <c r="N39" s="70">
        <f>N32+SUM(N34:N38)</f>
        <v>0</v>
      </c>
      <c r="O39" s="68">
        <f>O32+SUM(O34:O38)</f>
        <v>0</v>
      </c>
      <c r="P39" s="68">
        <f>P32+SUM(P34:P38)</f>
        <v>0</v>
      </c>
      <c r="Q39" s="69"/>
      <c r="R39" s="70">
        <f>R32+SUM(R34:R38)</f>
        <v>0</v>
      </c>
      <c r="S39" s="68">
        <f>S32+SUM(S34:S38)</f>
        <v>0</v>
      </c>
      <c r="T39" s="68">
        <f>T32+SUM(T34:T38)</f>
        <v>0</v>
      </c>
      <c r="U39" s="69"/>
      <c r="V39" s="70">
        <f t="shared" si="14"/>
        <v>0</v>
      </c>
      <c r="W39" s="68">
        <f t="shared" si="14"/>
        <v>0</v>
      </c>
      <c r="X39" s="68">
        <f t="shared" si="14"/>
        <v>0</v>
      </c>
      <c r="Y39" s="69"/>
      <c r="Z39" s="57"/>
    </row>
    <row r="40" spans="1:26" s="16" customFormat="1">
      <c r="A40" s="73" t="s">
        <v>31</v>
      </c>
      <c r="B40" s="74">
        <f>ROUND($B$75*(B32+B34+B35+B38),0)</f>
        <v>0</v>
      </c>
      <c r="C40" s="75">
        <f>ROUND($B$75*(C32+C34+C35+C38),0)</f>
        <v>0</v>
      </c>
      <c r="D40" s="75">
        <f>ROUND($B$75*(D32+D34+D35+D38),0)</f>
        <v>0</v>
      </c>
      <c r="E40" s="76"/>
      <c r="F40" s="74">
        <f>ROUND($B$75*(F32+F34+F35+F38),0)</f>
        <v>0</v>
      </c>
      <c r="G40" s="75">
        <f>ROUND($B$75*(G32+G34+G35+G38),0)</f>
        <v>0</v>
      </c>
      <c r="H40" s="75">
        <f>ROUND($B$75*(H32+H34+H35+H38),0)</f>
        <v>0</v>
      </c>
      <c r="I40" s="76"/>
      <c r="J40" s="74">
        <f>ROUND($B$75*(J32+J34+J35+J38),0)</f>
        <v>0</v>
      </c>
      <c r="K40" s="75">
        <f>ROUND($B$75*(K32+K34+K35+K38),0)</f>
        <v>0</v>
      </c>
      <c r="L40" s="75">
        <f>ROUND($B$75*(L32+L34+L35+L38),0)</f>
        <v>0</v>
      </c>
      <c r="M40" s="76"/>
      <c r="N40" s="74">
        <f>ROUND($B$75*(N32+N34+N35+N38),0)</f>
        <v>0</v>
      </c>
      <c r="O40" s="75">
        <f>ROUND($B$75*(O32+O34+O35+O38),0)</f>
        <v>0</v>
      </c>
      <c r="P40" s="75">
        <f>ROUND($B$75*(P32+P34+P35+P38),0)</f>
        <v>0</v>
      </c>
      <c r="Q40" s="76"/>
      <c r="R40" s="74">
        <f>ROUND($B$75*(R32+R34+R35+R38),0)</f>
        <v>0</v>
      </c>
      <c r="S40" s="75">
        <f>ROUND($B$75*(S32+S34+S35+S38),0)</f>
        <v>0</v>
      </c>
      <c r="T40" s="75">
        <f>ROUND($B$75*(T32+T34+T35+T38),0)</f>
        <v>0</v>
      </c>
      <c r="U40" s="76"/>
      <c r="V40" s="74">
        <f t="shared" si="14"/>
        <v>0</v>
      </c>
      <c r="W40" s="75">
        <f t="shared" si="14"/>
        <v>0</v>
      </c>
      <c r="X40" s="75">
        <f t="shared" si="14"/>
        <v>0</v>
      </c>
      <c r="Y40" s="76"/>
      <c r="Z40" s="57"/>
    </row>
    <row r="41" spans="1:26" s="16" customFormat="1" ht="13.8" thickBot="1">
      <c r="A41" s="77" t="s">
        <v>32</v>
      </c>
      <c r="B41" s="70">
        <f>SUM(B39:B40)</f>
        <v>0</v>
      </c>
      <c r="C41" s="68">
        <f>SUM(C39:C40)</f>
        <v>0</v>
      </c>
      <c r="D41" s="68">
        <f>SUM(D39:D40)</f>
        <v>0</v>
      </c>
      <c r="E41" s="69"/>
      <c r="F41" s="70">
        <f>SUM(F39:F40)</f>
        <v>0</v>
      </c>
      <c r="G41" s="68">
        <f>SUM(G39:G40)</f>
        <v>0</v>
      </c>
      <c r="H41" s="68">
        <f>SUM(H39:H40)</f>
        <v>0</v>
      </c>
      <c r="I41" s="69"/>
      <c r="J41" s="70">
        <f>SUM(J39:J40)</f>
        <v>0</v>
      </c>
      <c r="K41" s="68">
        <f>SUM(K39:K40)</f>
        <v>0</v>
      </c>
      <c r="L41" s="68">
        <f>SUM(L39:L40)</f>
        <v>0</v>
      </c>
      <c r="M41" s="69"/>
      <c r="N41" s="70">
        <f>SUM(N39:N40)</f>
        <v>0</v>
      </c>
      <c r="O41" s="68">
        <f>SUM(O39:O40)</f>
        <v>0</v>
      </c>
      <c r="P41" s="68">
        <f>SUM(P39:P40)</f>
        <v>0</v>
      </c>
      <c r="Q41" s="69"/>
      <c r="R41" s="70">
        <f>SUM(R39:R40)</f>
        <v>0</v>
      </c>
      <c r="S41" s="68">
        <f>SUM(S39:S40)</f>
        <v>0</v>
      </c>
      <c r="T41" s="68">
        <f>SUM(T39:T40)</f>
        <v>0</v>
      </c>
      <c r="U41" s="69"/>
      <c r="V41" s="70">
        <f t="shared" si="14"/>
        <v>0</v>
      </c>
      <c r="W41" s="68">
        <f t="shared" si="14"/>
        <v>0</v>
      </c>
      <c r="X41" s="68">
        <f t="shared" si="14"/>
        <v>0</v>
      </c>
      <c r="Y41" s="69"/>
      <c r="Z41" s="57"/>
    </row>
    <row r="42" spans="1:26" s="16" customFormat="1" ht="15" customHeight="1" thickBot="1">
      <c r="A42" s="78" t="s">
        <v>33</v>
      </c>
      <c r="B42" s="79">
        <v>0</v>
      </c>
      <c r="C42" s="80">
        <v>0</v>
      </c>
      <c r="D42" s="80">
        <v>0</v>
      </c>
      <c r="E42" s="81"/>
      <c r="F42" s="79">
        <v>0</v>
      </c>
      <c r="G42" s="80">
        <v>0</v>
      </c>
      <c r="H42" s="80">
        <v>0</v>
      </c>
      <c r="I42" s="81"/>
      <c r="J42" s="79">
        <v>0</v>
      </c>
      <c r="K42" s="80">
        <v>0</v>
      </c>
      <c r="L42" s="80">
        <v>0</v>
      </c>
      <c r="M42" s="81"/>
      <c r="N42" s="79">
        <v>0</v>
      </c>
      <c r="O42" s="80">
        <v>0</v>
      </c>
      <c r="P42" s="80">
        <v>0</v>
      </c>
      <c r="Q42" s="81"/>
      <c r="R42" s="79">
        <v>0</v>
      </c>
      <c r="S42" s="80">
        <v>0</v>
      </c>
      <c r="T42" s="80">
        <v>0</v>
      </c>
      <c r="U42" s="81"/>
      <c r="V42" s="82">
        <f t="shared" si="14"/>
        <v>0</v>
      </c>
      <c r="W42" s="327">
        <f t="shared" si="14"/>
        <v>0</v>
      </c>
      <c r="X42" s="327">
        <f>SUM(D42,H42,L42,P42,T42)</f>
        <v>0</v>
      </c>
      <c r="Y42" s="81"/>
      <c r="Z42" s="57"/>
    </row>
    <row r="43" spans="1:26" s="16" customFormat="1">
      <c r="A43" s="83" t="s">
        <v>34</v>
      </c>
      <c r="B43" s="84"/>
      <c r="C43" s="85"/>
      <c r="D43" s="85"/>
      <c r="E43" s="76"/>
      <c r="F43" s="84"/>
      <c r="G43" s="85"/>
      <c r="H43" s="85"/>
      <c r="I43" s="76"/>
      <c r="J43" s="84"/>
      <c r="K43" s="85"/>
      <c r="L43" s="85"/>
      <c r="M43" s="76"/>
      <c r="N43" s="84"/>
      <c r="O43" s="85"/>
      <c r="P43" s="85"/>
      <c r="Q43" s="76"/>
      <c r="R43" s="84"/>
      <c r="S43" s="85"/>
      <c r="T43" s="85"/>
      <c r="U43" s="76"/>
      <c r="V43" s="84"/>
      <c r="W43" s="85"/>
      <c r="X43" s="85"/>
      <c r="Y43" s="76"/>
      <c r="Z43" s="57"/>
    </row>
    <row r="44" spans="1:26" s="16" customFormat="1">
      <c r="A44" s="86" t="s">
        <v>35</v>
      </c>
      <c r="B44" s="59"/>
      <c r="C44" s="60">
        <v>0</v>
      </c>
      <c r="D44" s="60">
        <v>0</v>
      </c>
      <c r="E44" s="61"/>
      <c r="F44" s="59">
        <v>0</v>
      </c>
      <c r="G44" s="60">
        <v>0</v>
      </c>
      <c r="H44" s="60">
        <v>0</v>
      </c>
      <c r="I44" s="61"/>
      <c r="J44" s="59">
        <v>0</v>
      </c>
      <c r="K44" s="60">
        <v>0</v>
      </c>
      <c r="L44" s="60">
        <v>0</v>
      </c>
      <c r="M44" s="61"/>
      <c r="N44" s="59">
        <v>0</v>
      </c>
      <c r="O44" s="60">
        <v>0</v>
      </c>
      <c r="P44" s="60">
        <v>0</v>
      </c>
      <c r="Q44" s="61"/>
      <c r="R44" s="59">
        <v>0</v>
      </c>
      <c r="S44" s="60">
        <v>0</v>
      </c>
      <c r="T44" s="60">
        <v>0</v>
      </c>
      <c r="U44" s="61"/>
      <c r="V44" s="64">
        <f t="shared" ref="V44:W46" si="15">SUM(B44,F44,J44,N44,R44)</f>
        <v>0</v>
      </c>
      <c r="W44" s="65">
        <f t="shared" si="15"/>
        <v>0</v>
      </c>
      <c r="X44" s="65">
        <f t="shared" si="14"/>
        <v>0</v>
      </c>
      <c r="Y44" s="61"/>
      <c r="Z44" s="57"/>
    </row>
    <row r="45" spans="1:26" s="16" customFormat="1">
      <c r="A45" s="86" t="s">
        <v>36</v>
      </c>
      <c r="B45" s="59">
        <v>0</v>
      </c>
      <c r="C45" s="60">
        <v>0</v>
      </c>
      <c r="D45" s="60">
        <v>0</v>
      </c>
      <c r="E45" s="61"/>
      <c r="F45" s="59">
        <v>0</v>
      </c>
      <c r="G45" s="60">
        <v>0</v>
      </c>
      <c r="H45" s="60">
        <v>0</v>
      </c>
      <c r="I45" s="61"/>
      <c r="J45" s="59">
        <v>0</v>
      </c>
      <c r="K45" s="60">
        <v>0</v>
      </c>
      <c r="L45" s="60">
        <v>0</v>
      </c>
      <c r="M45" s="61"/>
      <c r="N45" s="59">
        <v>0</v>
      </c>
      <c r="O45" s="60">
        <v>0</v>
      </c>
      <c r="P45" s="60">
        <v>0</v>
      </c>
      <c r="Q45" s="61"/>
      <c r="R45" s="59">
        <v>0</v>
      </c>
      <c r="S45" s="60">
        <v>0</v>
      </c>
      <c r="T45" s="60">
        <v>0</v>
      </c>
      <c r="U45" s="61"/>
      <c r="V45" s="64">
        <f t="shared" si="15"/>
        <v>0</v>
      </c>
      <c r="W45" s="65">
        <f t="shared" si="15"/>
        <v>0</v>
      </c>
      <c r="X45" s="65">
        <f t="shared" si="14"/>
        <v>0</v>
      </c>
      <c r="Y45" s="61"/>
      <c r="Z45" s="57"/>
    </row>
    <row r="46" spans="1:26" s="16" customFormat="1" ht="15" customHeight="1" thickBot="1">
      <c r="A46" s="77" t="s">
        <v>37</v>
      </c>
      <c r="B46" s="70">
        <f>(B44+B45)</f>
        <v>0</v>
      </c>
      <c r="C46" s="68">
        <f>(C44+C45)</f>
        <v>0</v>
      </c>
      <c r="D46" s="68">
        <f>(D44+D45)</f>
        <v>0</v>
      </c>
      <c r="E46" s="69"/>
      <c r="F46" s="70">
        <f>(F44+F45)</f>
        <v>0</v>
      </c>
      <c r="G46" s="68">
        <f>(G44+G45)</f>
        <v>0</v>
      </c>
      <c r="H46" s="68">
        <f>(H44+H45)</f>
        <v>0</v>
      </c>
      <c r="I46" s="69"/>
      <c r="J46" s="70">
        <f>(J44+J45)</f>
        <v>0</v>
      </c>
      <c r="K46" s="68">
        <f>(K44+K45)</f>
        <v>0</v>
      </c>
      <c r="L46" s="68">
        <f>(L44+L45)</f>
        <v>0</v>
      </c>
      <c r="M46" s="69"/>
      <c r="N46" s="70">
        <f>(N44+N45)</f>
        <v>0</v>
      </c>
      <c r="O46" s="68">
        <f>(O44+O45)</f>
        <v>0</v>
      </c>
      <c r="P46" s="68">
        <f>(P44+P45)</f>
        <v>0</v>
      </c>
      <c r="Q46" s="69"/>
      <c r="R46" s="70">
        <f>(R44+R45)</f>
        <v>0</v>
      </c>
      <c r="S46" s="68">
        <f>(S44+S45)</f>
        <v>0</v>
      </c>
      <c r="T46" s="68">
        <f>(T44+T45)</f>
        <v>0</v>
      </c>
      <c r="U46" s="69"/>
      <c r="V46" s="70">
        <f t="shared" si="15"/>
        <v>0</v>
      </c>
      <c r="W46" s="68">
        <f t="shared" si="15"/>
        <v>0</v>
      </c>
      <c r="X46" s="68">
        <f t="shared" si="14"/>
        <v>0</v>
      </c>
      <c r="Y46" s="69"/>
      <c r="Z46" s="57"/>
    </row>
    <row r="47" spans="1:26" s="16" customFormat="1">
      <c r="A47" s="87" t="s">
        <v>43</v>
      </c>
      <c r="B47" s="55"/>
      <c r="C47" s="56"/>
      <c r="D47" s="56"/>
      <c r="E47" s="72"/>
      <c r="F47" s="55"/>
      <c r="G47" s="56"/>
      <c r="H47" s="56"/>
      <c r="I47" s="72"/>
      <c r="J47" s="55"/>
      <c r="K47" s="56"/>
      <c r="L47" s="56"/>
      <c r="M47" s="72"/>
      <c r="N47" s="55"/>
      <c r="O47" s="56"/>
      <c r="P47" s="56"/>
      <c r="Q47" s="72"/>
      <c r="R47" s="55"/>
      <c r="S47" s="56"/>
      <c r="T47" s="56"/>
      <c r="U47" s="72"/>
      <c r="V47" s="55"/>
      <c r="W47" s="56"/>
      <c r="X47" s="56"/>
      <c r="Y47" s="72"/>
      <c r="Z47" s="57"/>
    </row>
    <row r="48" spans="1:26" s="16" customFormat="1">
      <c r="A48" s="86" t="s">
        <v>38</v>
      </c>
      <c r="B48" s="59">
        <v>0</v>
      </c>
      <c r="C48" s="60">
        <v>0</v>
      </c>
      <c r="D48" s="60">
        <v>0</v>
      </c>
      <c r="E48" s="61"/>
      <c r="F48" s="59">
        <v>0</v>
      </c>
      <c r="G48" s="60">
        <v>0</v>
      </c>
      <c r="H48" s="60">
        <v>0</v>
      </c>
      <c r="I48" s="61"/>
      <c r="J48" s="59">
        <v>0</v>
      </c>
      <c r="K48" s="60">
        <v>0</v>
      </c>
      <c r="L48" s="60">
        <v>0</v>
      </c>
      <c r="M48" s="61"/>
      <c r="N48" s="59">
        <v>0</v>
      </c>
      <c r="O48" s="60">
        <v>0</v>
      </c>
      <c r="P48" s="60">
        <v>0</v>
      </c>
      <c r="Q48" s="61"/>
      <c r="R48" s="59">
        <v>0</v>
      </c>
      <c r="S48" s="60">
        <v>0</v>
      </c>
      <c r="T48" s="60">
        <v>0</v>
      </c>
      <c r="U48" s="61"/>
      <c r="V48" s="64">
        <f t="shared" ref="V48:X52" si="16">SUM(B48,F48,J48,N48,R48)</f>
        <v>0</v>
      </c>
      <c r="W48" s="65">
        <f t="shared" si="16"/>
        <v>0</v>
      </c>
      <c r="X48" s="65">
        <f t="shared" si="16"/>
        <v>0</v>
      </c>
      <c r="Y48" s="61"/>
      <c r="Z48" s="57"/>
    </row>
    <row r="49" spans="1:27" s="16" customFormat="1">
      <c r="A49" s="86" t="s">
        <v>39</v>
      </c>
      <c r="B49" s="59">
        <v>0</v>
      </c>
      <c r="C49" s="60">
        <v>0</v>
      </c>
      <c r="D49" s="60">
        <v>0</v>
      </c>
      <c r="E49" s="61"/>
      <c r="F49" s="59">
        <v>0</v>
      </c>
      <c r="G49" s="60">
        <v>0</v>
      </c>
      <c r="H49" s="60">
        <v>0</v>
      </c>
      <c r="I49" s="61"/>
      <c r="J49" s="59">
        <v>0</v>
      </c>
      <c r="K49" s="60">
        <v>0</v>
      </c>
      <c r="L49" s="60">
        <v>0</v>
      </c>
      <c r="M49" s="61"/>
      <c r="N49" s="59">
        <v>0</v>
      </c>
      <c r="O49" s="60">
        <v>0</v>
      </c>
      <c r="P49" s="60">
        <v>0</v>
      </c>
      <c r="Q49" s="61"/>
      <c r="R49" s="59">
        <v>0</v>
      </c>
      <c r="S49" s="60">
        <v>0</v>
      </c>
      <c r="T49" s="60">
        <v>0</v>
      </c>
      <c r="U49" s="61"/>
      <c r="V49" s="64">
        <f t="shared" si="16"/>
        <v>0</v>
      </c>
      <c r="W49" s="65">
        <f t="shared" si="16"/>
        <v>0</v>
      </c>
      <c r="X49" s="65">
        <f t="shared" si="16"/>
        <v>0</v>
      </c>
      <c r="Y49" s="61"/>
      <c r="Z49" s="57"/>
    </row>
    <row r="50" spans="1:27" s="16" customFormat="1">
      <c r="A50" s="86" t="s">
        <v>40</v>
      </c>
      <c r="B50" s="59">
        <v>0</v>
      </c>
      <c r="C50" s="60">
        <v>0</v>
      </c>
      <c r="D50" s="60">
        <v>0</v>
      </c>
      <c r="E50" s="61"/>
      <c r="F50" s="59">
        <v>0</v>
      </c>
      <c r="G50" s="60">
        <v>0</v>
      </c>
      <c r="H50" s="60">
        <v>0</v>
      </c>
      <c r="I50" s="61"/>
      <c r="J50" s="59">
        <v>0</v>
      </c>
      <c r="K50" s="60">
        <v>0</v>
      </c>
      <c r="L50" s="60">
        <v>0</v>
      </c>
      <c r="M50" s="61"/>
      <c r="N50" s="59">
        <v>0</v>
      </c>
      <c r="O50" s="60">
        <v>0</v>
      </c>
      <c r="P50" s="60">
        <v>0</v>
      </c>
      <c r="Q50" s="61"/>
      <c r="R50" s="59">
        <v>0</v>
      </c>
      <c r="S50" s="60">
        <v>0</v>
      </c>
      <c r="T50" s="60">
        <v>0</v>
      </c>
      <c r="U50" s="61"/>
      <c r="V50" s="64">
        <f t="shared" si="16"/>
        <v>0</v>
      </c>
      <c r="W50" s="65">
        <f t="shared" si="16"/>
        <v>0</v>
      </c>
      <c r="X50" s="65">
        <f t="shared" si="16"/>
        <v>0</v>
      </c>
      <c r="Y50" s="61"/>
      <c r="Z50" s="57"/>
    </row>
    <row r="51" spans="1:27" s="16" customFormat="1">
      <c r="A51" s="86" t="s">
        <v>41</v>
      </c>
      <c r="B51" s="59">
        <v>0</v>
      </c>
      <c r="C51" s="60">
        <v>0</v>
      </c>
      <c r="D51" s="60">
        <v>0</v>
      </c>
      <c r="E51" s="61"/>
      <c r="F51" s="59">
        <v>0</v>
      </c>
      <c r="G51" s="60">
        <v>0</v>
      </c>
      <c r="H51" s="60">
        <v>0</v>
      </c>
      <c r="I51" s="61"/>
      <c r="J51" s="59">
        <v>0</v>
      </c>
      <c r="K51" s="60">
        <v>0</v>
      </c>
      <c r="L51" s="60">
        <v>0</v>
      </c>
      <c r="M51" s="61"/>
      <c r="N51" s="59">
        <v>0</v>
      </c>
      <c r="O51" s="60">
        <v>0</v>
      </c>
      <c r="P51" s="60">
        <v>0</v>
      </c>
      <c r="Q51" s="61"/>
      <c r="R51" s="59">
        <v>0</v>
      </c>
      <c r="S51" s="60">
        <v>0</v>
      </c>
      <c r="T51" s="60">
        <v>0</v>
      </c>
      <c r="U51" s="61"/>
      <c r="V51" s="64">
        <f t="shared" si="16"/>
        <v>0</v>
      </c>
      <c r="W51" s="65">
        <f t="shared" si="16"/>
        <v>0</v>
      </c>
      <c r="X51" s="65">
        <f t="shared" si="16"/>
        <v>0</v>
      </c>
      <c r="Y51" s="61"/>
      <c r="Z51" s="57"/>
    </row>
    <row r="52" spans="1:27" s="16" customFormat="1" ht="14.25" customHeight="1" thickBot="1">
      <c r="A52" s="77" t="s">
        <v>42</v>
      </c>
      <c r="B52" s="70">
        <f>SUM(B48:B51)</f>
        <v>0</v>
      </c>
      <c r="C52" s="68">
        <f>SUM(C48:C51)</f>
        <v>0</v>
      </c>
      <c r="D52" s="68">
        <f>SUM(D48:D51)</f>
        <v>0</v>
      </c>
      <c r="E52" s="69"/>
      <c r="F52" s="70">
        <f>SUM(F48:F51)</f>
        <v>0</v>
      </c>
      <c r="G52" s="68">
        <f>SUM(G48:G51)</f>
        <v>0</v>
      </c>
      <c r="H52" s="68">
        <f>SUM(H48:H51)</f>
        <v>0</v>
      </c>
      <c r="I52" s="69"/>
      <c r="J52" s="70">
        <f>SUM(J48:J51)</f>
        <v>0</v>
      </c>
      <c r="K52" s="68">
        <f>SUM(K48:K51)</f>
        <v>0</v>
      </c>
      <c r="L52" s="68">
        <f>SUM(L48:L51)</f>
        <v>0</v>
      </c>
      <c r="M52" s="69"/>
      <c r="N52" s="70">
        <f>SUM(N48:N51)</f>
        <v>0</v>
      </c>
      <c r="O52" s="68">
        <f>SUM(O48:O51)</f>
        <v>0</v>
      </c>
      <c r="P52" s="68">
        <f>SUM(P48:P51)</f>
        <v>0</v>
      </c>
      <c r="Q52" s="69"/>
      <c r="R52" s="70">
        <f>SUM(R48:R51)</f>
        <v>0</v>
      </c>
      <c r="S52" s="68">
        <f>SUM(S48:S51)</f>
        <v>0</v>
      </c>
      <c r="T52" s="68">
        <f>SUM(T48:T51)</f>
        <v>0</v>
      </c>
      <c r="U52" s="69"/>
      <c r="V52" s="70">
        <f t="shared" si="16"/>
        <v>0</v>
      </c>
      <c r="W52" s="68">
        <f t="shared" si="16"/>
        <v>0</v>
      </c>
      <c r="X52" s="68">
        <f t="shared" si="16"/>
        <v>0</v>
      </c>
      <c r="Y52" s="69"/>
      <c r="Z52" s="57"/>
    </row>
    <row r="53" spans="1:27" s="16" customFormat="1">
      <c r="A53" s="87" t="s">
        <v>48</v>
      </c>
      <c r="B53" s="55"/>
      <c r="C53" s="56"/>
      <c r="D53" s="56"/>
      <c r="E53" s="72"/>
      <c r="F53" s="55"/>
      <c r="G53" s="56"/>
      <c r="H53" s="56"/>
      <c r="I53" s="72"/>
      <c r="J53" s="55"/>
      <c r="K53" s="56"/>
      <c r="L53" s="56"/>
      <c r="M53" s="72"/>
      <c r="N53" s="55"/>
      <c r="O53" s="56"/>
      <c r="P53" s="56"/>
      <c r="Q53" s="72"/>
      <c r="R53" s="55"/>
      <c r="S53" s="56"/>
      <c r="T53" s="56"/>
      <c r="U53" s="72"/>
      <c r="V53" s="55"/>
      <c r="W53" s="56"/>
      <c r="X53" s="56"/>
      <c r="Y53" s="72"/>
      <c r="Z53" s="57"/>
    </row>
    <row r="54" spans="1:27" s="16" customFormat="1">
      <c r="A54" s="86" t="s">
        <v>44</v>
      </c>
      <c r="B54" s="59"/>
      <c r="C54" s="60">
        <v>0</v>
      </c>
      <c r="D54" s="60">
        <v>0</v>
      </c>
      <c r="E54" s="61"/>
      <c r="F54" s="59">
        <v>0</v>
      </c>
      <c r="G54" s="60">
        <v>0</v>
      </c>
      <c r="H54" s="60">
        <v>0</v>
      </c>
      <c r="I54" s="61"/>
      <c r="J54" s="59">
        <v>0</v>
      </c>
      <c r="K54" s="60">
        <v>0</v>
      </c>
      <c r="L54" s="60">
        <v>0</v>
      </c>
      <c r="M54" s="61"/>
      <c r="N54" s="59">
        <v>0</v>
      </c>
      <c r="O54" s="60">
        <v>0</v>
      </c>
      <c r="P54" s="60">
        <v>0</v>
      </c>
      <c r="Q54" s="61"/>
      <c r="R54" s="59">
        <v>0</v>
      </c>
      <c r="S54" s="60">
        <v>0</v>
      </c>
      <c r="T54" s="60">
        <v>0</v>
      </c>
      <c r="U54" s="61"/>
      <c r="V54" s="64">
        <f t="shared" ref="V54:X58" si="17">SUM(B54,F54,J54,N54,R54)</f>
        <v>0</v>
      </c>
      <c r="W54" s="65">
        <f t="shared" si="17"/>
        <v>0</v>
      </c>
      <c r="X54" s="65">
        <f t="shared" si="17"/>
        <v>0</v>
      </c>
      <c r="Y54" s="61"/>
      <c r="Z54" s="57"/>
    </row>
    <row r="55" spans="1:27" s="16" customFormat="1">
      <c r="A55" s="86" t="s">
        <v>45</v>
      </c>
      <c r="B55" s="59">
        <v>0</v>
      </c>
      <c r="C55" s="60">
        <v>0</v>
      </c>
      <c r="D55" s="60">
        <v>0</v>
      </c>
      <c r="E55" s="61"/>
      <c r="F55" s="59">
        <v>0</v>
      </c>
      <c r="G55" s="60">
        <v>0</v>
      </c>
      <c r="H55" s="60">
        <v>0</v>
      </c>
      <c r="I55" s="61"/>
      <c r="J55" s="59">
        <v>0</v>
      </c>
      <c r="K55" s="60">
        <v>0</v>
      </c>
      <c r="L55" s="60">
        <v>0</v>
      </c>
      <c r="M55" s="61"/>
      <c r="N55" s="59">
        <v>0</v>
      </c>
      <c r="O55" s="60">
        <v>0</v>
      </c>
      <c r="P55" s="60">
        <v>0</v>
      </c>
      <c r="Q55" s="61"/>
      <c r="R55" s="59">
        <v>0</v>
      </c>
      <c r="S55" s="60">
        <v>0</v>
      </c>
      <c r="T55" s="60">
        <v>0</v>
      </c>
      <c r="U55" s="61"/>
      <c r="V55" s="64">
        <f t="shared" si="17"/>
        <v>0</v>
      </c>
      <c r="W55" s="65">
        <f t="shared" si="17"/>
        <v>0</v>
      </c>
      <c r="X55" s="65">
        <f t="shared" si="17"/>
        <v>0</v>
      </c>
      <c r="Y55" s="61"/>
      <c r="Z55" s="57"/>
    </row>
    <row r="56" spans="1:27" s="16" customFormat="1">
      <c r="A56" s="86" t="s">
        <v>110</v>
      </c>
      <c r="B56" s="59">
        <v>0</v>
      </c>
      <c r="C56" s="60">
        <v>0</v>
      </c>
      <c r="D56" s="60">
        <v>0</v>
      </c>
      <c r="E56" s="61"/>
      <c r="F56" s="59">
        <v>0</v>
      </c>
      <c r="G56" s="60">
        <v>0</v>
      </c>
      <c r="H56" s="60">
        <v>0</v>
      </c>
      <c r="I56" s="61"/>
      <c r="J56" s="59">
        <v>0</v>
      </c>
      <c r="K56" s="60">
        <v>0</v>
      </c>
      <c r="L56" s="60">
        <v>0</v>
      </c>
      <c r="M56" s="61"/>
      <c r="N56" s="59">
        <v>0</v>
      </c>
      <c r="O56" s="60">
        <v>0</v>
      </c>
      <c r="P56" s="60">
        <v>0</v>
      </c>
      <c r="Q56" s="61"/>
      <c r="R56" s="59">
        <v>0</v>
      </c>
      <c r="S56" s="60">
        <v>0</v>
      </c>
      <c r="T56" s="60">
        <v>0</v>
      </c>
      <c r="U56" s="61"/>
      <c r="V56" s="64">
        <f t="shared" si="17"/>
        <v>0</v>
      </c>
      <c r="W56" s="65">
        <f t="shared" si="17"/>
        <v>0</v>
      </c>
      <c r="X56" s="65">
        <f t="shared" si="17"/>
        <v>0</v>
      </c>
      <c r="Y56" s="61"/>
      <c r="Z56" s="57"/>
    </row>
    <row r="57" spans="1:27" s="16" customFormat="1">
      <c r="A57" s="86" t="s">
        <v>111</v>
      </c>
      <c r="B57" s="59">
        <v>0</v>
      </c>
      <c r="C57" s="60">
        <v>0</v>
      </c>
      <c r="D57" s="60">
        <v>0</v>
      </c>
      <c r="E57" s="61"/>
      <c r="F57" s="59">
        <v>0</v>
      </c>
      <c r="G57" s="60">
        <v>0</v>
      </c>
      <c r="H57" s="60">
        <v>0</v>
      </c>
      <c r="I57" s="61"/>
      <c r="J57" s="59">
        <v>0</v>
      </c>
      <c r="K57" s="60">
        <v>0</v>
      </c>
      <c r="L57" s="60">
        <v>0</v>
      </c>
      <c r="M57" s="61"/>
      <c r="N57" s="59">
        <v>0</v>
      </c>
      <c r="O57" s="60">
        <v>0</v>
      </c>
      <c r="P57" s="60">
        <v>0</v>
      </c>
      <c r="Q57" s="61"/>
      <c r="R57" s="59">
        <v>0</v>
      </c>
      <c r="S57" s="60">
        <v>0</v>
      </c>
      <c r="T57" s="60">
        <v>0</v>
      </c>
      <c r="U57" s="61"/>
      <c r="V57" s="64">
        <f t="shared" si="17"/>
        <v>0</v>
      </c>
      <c r="W57" s="65">
        <f t="shared" si="17"/>
        <v>0</v>
      </c>
      <c r="X57" s="65">
        <f t="shared" si="17"/>
        <v>0</v>
      </c>
      <c r="Y57" s="61"/>
      <c r="Z57" s="57"/>
    </row>
    <row r="58" spans="1:27" s="16" customFormat="1">
      <c r="A58" s="86" t="s">
        <v>46</v>
      </c>
      <c r="B58" s="59">
        <v>0</v>
      </c>
      <c r="C58" s="60">
        <v>0</v>
      </c>
      <c r="D58" s="60">
        <v>0</v>
      </c>
      <c r="E58" s="61"/>
      <c r="F58" s="59">
        <v>0</v>
      </c>
      <c r="G58" s="60">
        <v>0</v>
      </c>
      <c r="H58" s="60">
        <v>0</v>
      </c>
      <c r="I58" s="61"/>
      <c r="J58" s="59">
        <v>0</v>
      </c>
      <c r="K58" s="60">
        <v>0</v>
      </c>
      <c r="L58" s="60">
        <v>0</v>
      </c>
      <c r="M58" s="61"/>
      <c r="N58" s="59">
        <v>0</v>
      </c>
      <c r="O58" s="60">
        <v>0</v>
      </c>
      <c r="P58" s="60">
        <v>0</v>
      </c>
      <c r="Q58" s="61"/>
      <c r="R58" s="59">
        <v>0</v>
      </c>
      <c r="S58" s="60">
        <v>0</v>
      </c>
      <c r="T58" s="60">
        <v>0</v>
      </c>
      <c r="U58" s="61"/>
      <c r="V58" s="64">
        <f t="shared" si="17"/>
        <v>0</v>
      </c>
      <c r="W58" s="65">
        <f t="shared" si="17"/>
        <v>0</v>
      </c>
      <c r="X58" s="65">
        <f t="shared" si="17"/>
        <v>0</v>
      </c>
      <c r="Y58" s="61"/>
      <c r="Z58" s="57"/>
    </row>
    <row r="59" spans="1:27" s="16" customFormat="1">
      <c r="A59" s="86" t="s">
        <v>30</v>
      </c>
      <c r="B59" s="88"/>
      <c r="C59" s="89"/>
      <c r="D59" s="89"/>
      <c r="E59" s="61"/>
      <c r="F59" s="88"/>
      <c r="G59" s="89"/>
      <c r="H59" s="89"/>
      <c r="I59" s="61"/>
      <c r="J59" s="88"/>
      <c r="K59" s="89"/>
      <c r="L59" s="89"/>
      <c r="M59" s="61"/>
      <c r="N59" s="88"/>
      <c r="O59" s="89"/>
      <c r="P59" s="89"/>
      <c r="Q59" s="61"/>
      <c r="R59" s="88"/>
      <c r="S59" s="89"/>
      <c r="T59" s="89"/>
      <c r="U59" s="61"/>
      <c r="V59" s="88"/>
      <c r="W59" s="89"/>
      <c r="X59" s="89"/>
      <c r="Y59" s="61"/>
      <c r="Z59" s="57"/>
      <c r="AA59" s="90"/>
    </row>
    <row r="60" spans="1:27" s="16" customFormat="1">
      <c r="A60" s="91" t="s">
        <v>52</v>
      </c>
      <c r="B60" s="59"/>
      <c r="C60" s="60">
        <v>0</v>
      </c>
      <c r="D60" s="60">
        <v>0</v>
      </c>
      <c r="E60" s="61"/>
      <c r="F60" s="59">
        <v>0</v>
      </c>
      <c r="G60" s="60">
        <v>0</v>
      </c>
      <c r="H60" s="60">
        <v>0</v>
      </c>
      <c r="I60" s="61"/>
      <c r="J60" s="59">
        <v>0</v>
      </c>
      <c r="K60" s="60">
        <v>0</v>
      </c>
      <c r="L60" s="60">
        <v>0</v>
      </c>
      <c r="M60" s="61"/>
      <c r="N60" s="59">
        <v>0</v>
      </c>
      <c r="O60" s="60">
        <v>0</v>
      </c>
      <c r="P60" s="60">
        <v>0</v>
      </c>
      <c r="Q60" s="61"/>
      <c r="R60" s="59">
        <v>0</v>
      </c>
      <c r="S60" s="60">
        <v>0</v>
      </c>
      <c r="T60" s="60">
        <v>0</v>
      </c>
      <c r="U60" s="61"/>
      <c r="V60" s="64">
        <f t="shared" ref="V60:X65" si="18">SUM(B60,F60,J60,N60,R60)</f>
        <v>0</v>
      </c>
      <c r="W60" s="65">
        <f t="shared" si="18"/>
        <v>0</v>
      </c>
      <c r="X60" s="65">
        <f t="shared" si="18"/>
        <v>0</v>
      </c>
      <c r="Y60" s="61"/>
      <c r="Z60" s="57"/>
      <c r="AA60" s="90"/>
    </row>
    <row r="61" spans="1:27" s="16" customFormat="1">
      <c r="A61" s="91" t="s">
        <v>53</v>
      </c>
      <c r="B61" s="59">
        <v>0</v>
      </c>
      <c r="C61" s="60">
        <v>0</v>
      </c>
      <c r="D61" s="60">
        <v>0</v>
      </c>
      <c r="E61" s="61"/>
      <c r="F61" s="59">
        <v>0</v>
      </c>
      <c r="G61" s="60">
        <v>0</v>
      </c>
      <c r="H61" s="60">
        <v>0</v>
      </c>
      <c r="I61" s="61"/>
      <c r="J61" s="59">
        <v>0</v>
      </c>
      <c r="K61" s="60">
        <v>0</v>
      </c>
      <c r="L61" s="60">
        <v>0</v>
      </c>
      <c r="M61" s="61"/>
      <c r="N61" s="59">
        <v>0</v>
      </c>
      <c r="O61" s="60">
        <v>0</v>
      </c>
      <c r="P61" s="60">
        <v>0</v>
      </c>
      <c r="Q61" s="61"/>
      <c r="R61" s="59">
        <v>0</v>
      </c>
      <c r="S61" s="60">
        <v>0</v>
      </c>
      <c r="T61" s="60">
        <v>0</v>
      </c>
      <c r="U61" s="61"/>
      <c r="V61" s="64">
        <f t="shared" si="18"/>
        <v>0</v>
      </c>
      <c r="W61" s="65">
        <f t="shared" si="18"/>
        <v>0</v>
      </c>
      <c r="X61" s="65">
        <f t="shared" si="18"/>
        <v>0</v>
      </c>
      <c r="Y61" s="61"/>
      <c r="Z61" s="57"/>
      <c r="AA61" s="90"/>
    </row>
    <row r="62" spans="1:27" s="16" customFormat="1">
      <c r="A62" s="91" t="s">
        <v>189</v>
      </c>
      <c r="B62" s="64">
        <f>IF(OR($S$5="Federal",$S$5="Private"),SUM(B13:B14)*(($J$75+$K$75)*3+($J$76+$K$76)),0)</f>
        <v>0</v>
      </c>
      <c r="C62" s="65">
        <f>IF(OR($S$5="BoR - EPSCOR",$S$5="BoR - RCS/ITRS/PoCP",$S$5="BoR - ATLAS/ENH"),SUM(B13:B14)*(3*$J$75+$J$76),0)</f>
        <v>0</v>
      </c>
      <c r="D62" s="60">
        <v>0</v>
      </c>
      <c r="E62" s="61"/>
      <c r="F62" s="64">
        <f>IF(OR($S$5="Federal",$S$5="Private"),SUM(F13:F14)*(($J$75+$K$75)*3+($J$76+$K$76)),0)</f>
        <v>0</v>
      </c>
      <c r="G62" s="65">
        <f>IF(OR($S$5="BoR - EPSCOR",$S$5="BoR - RCS/ITRS/PoCP",$S$5="BoR - ATLAS/ENH"),SUM(F13:F14)*(3*$J$75+$J$76),0)</f>
        <v>0</v>
      </c>
      <c r="H62" s="60">
        <v>0</v>
      </c>
      <c r="I62" s="61"/>
      <c r="J62" s="64">
        <f>IF(OR($S$5="Federal",$S$5="Private"),SUM(J13:J14)*(($J$75+$K$75)*3+($J$76+$K$76)),0)</f>
        <v>0</v>
      </c>
      <c r="K62" s="65">
        <f>IF(OR($S$5="BoR - EPSCOR",$S$5="BoR - RCS/ITRS/PoCP",$S$5="BoR - ATLAS/ENH"),SUM(J13:J14)*(3*$J$75+$J$76),0)</f>
        <v>0</v>
      </c>
      <c r="L62" s="60">
        <v>0</v>
      </c>
      <c r="M62" s="61"/>
      <c r="N62" s="64">
        <f>IF(OR($S$5="Federal",$S$5="Private"),SUM(N13:N14)*(($J$75+$K$75)*3+($J$76+$K$76)),0)</f>
        <v>0</v>
      </c>
      <c r="O62" s="65">
        <f>IF(OR($S$5="BoR - EPSCOR",$S$5="BoR - RCS/ITRS/PoCP",$S$5="BoR - ATLAS/ENH"),SUM(N13:N14)*(3*$J$75+$J$76),0)</f>
        <v>0</v>
      </c>
      <c r="P62" s="60">
        <v>0</v>
      </c>
      <c r="Q62" s="61"/>
      <c r="R62" s="64">
        <f>IF(OR($S$5="Federal",$S$5="Private"),SUM(R13:R14)*(($J$75+$K$75)*3+($J$76+$K$76)),0)</f>
        <v>0</v>
      </c>
      <c r="S62" s="65">
        <f>IF(OR($S$5="BoR - EPSCOR",$S$5="BoR - RCS/ITRS/PoCP",$S$5="BoR - ATLAS/ENH"),SUM(R13:R14)*(3*$J$75+$J$76),0)</f>
        <v>0</v>
      </c>
      <c r="T62" s="60">
        <v>0</v>
      </c>
      <c r="U62" s="61"/>
      <c r="V62" s="64">
        <f t="shared" si="18"/>
        <v>0</v>
      </c>
      <c r="W62" s="65">
        <f t="shared" si="18"/>
        <v>0</v>
      </c>
      <c r="X62" s="65">
        <f t="shared" si="18"/>
        <v>0</v>
      </c>
      <c r="Y62" s="61"/>
      <c r="Z62" s="57"/>
      <c r="AA62" s="90"/>
    </row>
    <row r="63" spans="1:27" s="16" customFormat="1">
      <c r="A63" s="91" t="s">
        <v>190</v>
      </c>
      <c r="B63" s="55"/>
      <c r="C63" s="60">
        <v>0</v>
      </c>
      <c r="D63" s="89">
        <v>0</v>
      </c>
      <c r="E63" s="61"/>
      <c r="F63" s="55"/>
      <c r="G63" s="60">
        <v>0</v>
      </c>
      <c r="H63" s="89">
        <v>0</v>
      </c>
      <c r="I63" s="61"/>
      <c r="J63" s="55"/>
      <c r="K63" s="60">
        <v>0</v>
      </c>
      <c r="L63" s="89">
        <v>0</v>
      </c>
      <c r="M63" s="61"/>
      <c r="N63" s="55"/>
      <c r="O63" s="60">
        <v>0</v>
      </c>
      <c r="P63" s="89">
        <v>0</v>
      </c>
      <c r="Q63" s="61"/>
      <c r="R63" s="55"/>
      <c r="S63" s="60">
        <v>0</v>
      </c>
      <c r="T63" s="89">
        <v>0</v>
      </c>
      <c r="U63" s="61"/>
      <c r="V63" s="55"/>
      <c r="W63" s="56"/>
      <c r="X63" s="89">
        <v>0</v>
      </c>
      <c r="Y63" s="61"/>
      <c r="Z63" s="57"/>
      <c r="AA63" s="90"/>
    </row>
    <row r="64" spans="1:27" s="16" customFormat="1" ht="13.8" thickBot="1">
      <c r="A64" s="77" t="s">
        <v>47</v>
      </c>
      <c r="B64" s="70">
        <f>SUM(B54:B62)</f>
        <v>0</v>
      </c>
      <c r="C64" s="68">
        <f>SUM(C54:C62)</f>
        <v>0</v>
      </c>
      <c r="D64" s="68">
        <f>SUM(D54:D63)</f>
        <v>0</v>
      </c>
      <c r="E64" s="69"/>
      <c r="F64" s="70">
        <f>SUM(F54:F62)</f>
        <v>0</v>
      </c>
      <c r="G64" s="68">
        <f>SUM(G54:G62)</f>
        <v>0</v>
      </c>
      <c r="H64" s="68">
        <f>SUM(H54:H63)</f>
        <v>0</v>
      </c>
      <c r="I64" s="69"/>
      <c r="J64" s="70">
        <f>SUM(J54:J62)</f>
        <v>0</v>
      </c>
      <c r="K64" s="68">
        <f>SUM(K54:K62)</f>
        <v>0</v>
      </c>
      <c r="L64" s="68">
        <f>SUM(L54:L63)</f>
        <v>0</v>
      </c>
      <c r="M64" s="69"/>
      <c r="N64" s="70">
        <f>SUM(N54:N62)</f>
        <v>0</v>
      </c>
      <c r="O64" s="68">
        <f>SUM(O54:O62)</f>
        <v>0</v>
      </c>
      <c r="P64" s="68">
        <f>SUM(P54:P63)</f>
        <v>0</v>
      </c>
      <c r="Q64" s="69"/>
      <c r="R64" s="70">
        <f>SUM(R54:R62)</f>
        <v>0</v>
      </c>
      <c r="S64" s="68">
        <f>SUM(S54:S62)</f>
        <v>0</v>
      </c>
      <c r="T64" s="68">
        <f>SUM(T54:T63)</f>
        <v>0</v>
      </c>
      <c r="U64" s="69"/>
      <c r="V64" s="70">
        <f>SUM(B64,F64,J64,N64,R64)</f>
        <v>0</v>
      </c>
      <c r="W64" s="68">
        <f>SUM(C64,G64,K64,O64,S64)</f>
        <v>0</v>
      </c>
      <c r="X64" s="68">
        <f t="shared" si="18"/>
        <v>0</v>
      </c>
      <c r="Y64" s="69"/>
      <c r="Z64" s="57"/>
      <c r="AA64" s="90"/>
    </row>
    <row r="65" spans="1:26" s="16" customFormat="1" ht="13.8" thickBot="1">
      <c r="A65" s="328" t="s">
        <v>49</v>
      </c>
      <c r="B65" s="92">
        <f>B41+B42+B46+B52+B64</f>
        <v>0</v>
      </c>
      <c r="C65" s="93">
        <f>C41+C42+C46+C52+C64</f>
        <v>0</v>
      </c>
      <c r="D65" s="93">
        <f>D41+D42+D46+D52+D64</f>
        <v>0</v>
      </c>
      <c r="E65" s="94"/>
      <c r="F65" s="92">
        <f>F41+F42+F46+F52+F64</f>
        <v>0</v>
      </c>
      <c r="G65" s="93">
        <f>G41+G42+G46+G52+G64</f>
        <v>0</v>
      </c>
      <c r="H65" s="93">
        <f>H41+H42+H46+H52+H64</f>
        <v>0</v>
      </c>
      <c r="I65" s="94"/>
      <c r="J65" s="92">
        <f>J41+J42+J46+J52+J64</f>
        <v>0</v>
      </c>
      <c r="K65" s="93">
        <f>K41+K42+K46+K52+K64</f>
        <v>0</v>
      </c>
      <c r="L65" s="93">
        <f>L41+L42+L46+L52+L64</f>
        <v>0</v>
      </c>
      <c r="M65" s="94"/>
      <c r="N65" s="92">
        <f>N41+N42+N46+N52+N64</f>
        <v>0</v>
      </c>
      <c r="O65" s="93">
        <f>O41+O42+O46+O52+O64</f>
        <v>0</v>
      </c>
      <c r="P65" s="93">
        <f>P41+P42+P46+P52+P64</f>
        <v>0</v>
      </c>
      <c r="Q65" s="94"/>
      <c r="R65" s="92">
        <f>R41+R42+R46+R52+R64</f>
        <v>0</v>
      </c>
      <c r="S65" s="93">
        <f>S41+S42+S46+S52+S64</f>
        <v>0</v>
      </c>
      <c r="T65" s="93">
        <f>T41+T42+T46+T52+T64</f>
        <v>0</v>
      </c>
      <c r="U65" s="94"/>
      <c r="V65" s="92">
        <f>SUM(B65,F65,J65,N65,R65)</f>
        <v>0</v>
      </c>
      <c r="W65" s="93">
        <f>SUM(C65,G65,K65,O65,S65)</f>
        <v>0</v>
      </c>
      <c r="X65" s="93">
        <f t="shared" si="18"/>
        <v>0</v>
      </c>
      <c r="Y65" s="94"/>
      <c r="Z65" s="57"/>
    </row>
    <row r="66" spans="1:26" s="16" customFormat="1">
      <c r="A66" s="329" t="s">
        <v>109</v>
      </c>
      <c r="B66" s="84"/>
      <c r="C66" s="85"/>
      <c r="D66" s="85"/>
      <c r="E66" s="76"/>
      <c r="F66" s="84"/>
      <c r="G66" s="85"/>
      <c r="H66" s="85"/>
      <c r="I66" s="76"/>
      <c r="J66" s="84"/>
      <c r="K66" s="85"/>
      <c r="L66" s="85"/>
      <c r="M66" s="76"/>
      <c r="N66" s="84"/>
      <c r="O66" s="85"/>
      <c r="P66" s="85"/>
      <c r="Q66" s="76"/>
      <c r="R66" s="84"/>
      <c r="S66" s="85"/>
      <c r="T66" s="85"/>
      <c r="U66" s="76"/>
      <c r="V66" s="84"/>
      <c r="W66" s="85"/>
      <c r="X66" s="85"/>
      <c r="Y66" s="76"/>
      <c r="Z66" s="57"/>
    </row>
    <row r="67" spans="1:26" s="16" customFormat="1">
      <c r="A67" s="330" t="s">
        <v>97</v>
      </c>
      <c r="B67" s="64">
        <f>IF($S$5='[1]Agency Type'!$A$1,B39, IF($S$5='[1]Agency Type'!$A$2,B39, IF($S$5='[1]Agency Type'!$A$3,(B65-B62), IF($S$5='[1]Agency Type'!$A$4,(B65-B62), IF($S$5='[1]Agency Type'!$A$5,B39, IF($S$5='[1]Agency Type'!$A$6,B41, IF($S$5='[1]Agency Type'!$A$7,B65, IF($S$5='[1]Agency Type'!$A$8,B65, IF($S$5='[1]Agency Type'!$A$9,B41, IF($S$5='[1]Agency Type'!$A$10,B39,"NA"))))))))))</f>
        <v>0</v>
      </c>
      <c r="C67" s="65">
        <f>IF($S$5='[1]Agency Type'!$A$1,C39, IF($S$5='[1]Agency Type'!$A$2,C39, IF($S$5='[1]Agency Type'!$A$3,(C65-C62), IF($S$5='[1]Agency Type'!$A$4,(C65-C62), IF($S$5='[1]Agency Type'!$A$5,C39, IF($S$5='[1]Agency Type'!$A$6,C41, IF($S$5='[1]Agency Type'!$A$7,C65, IF($S$5='[1]Agency Type'!$A$8,C65, IF($S$5='[1]Agency Type'!$A$9,C41, IF($S$5='[1]Agency Type'!$A$10,C39,"NA"))))))))))</f>
        <v>0</v>
      </c>
      <c r="D67" s="65">
        <f>IF($S$5='[1]Agency Type'!$A$1,D39, IF($S$5='[1]Agency Type'!$A$2,D39, IF($S$5='[1]Agency Type'!$A$3,(D65-D62), IF($S$5='[1]Agency Type'!$A$4,(D65-D62), IF($S$5='[1]Agency Type'!$A$5,D39, IF($S$5='[1]Agency Type'!$A$6,D41, IF($S$5='[1]Agency Type'!$A$7,D65, IF($S$5='[1]Agency Type'!$A$8,D65, IF($S$5='[1]Agency Type'!$A$9,D41, IF($S$5='[1]Agency Type'!$A$10,D39,"NA"))))))))))</f>
        <v>0</v>
      </c>
      <c r="E67" s="72"/>
      <c r="F67" s="64">
        <f>IF($S$5='[1]Agency Type'!$A$1,F39, IF($S$5='[1]Agency Type'!$A$2,F39, IF($S$5='[1]Agency Type'!$A$3,(F65-F62), IF($S$5='[1]Agency Type'!$A$4,(F65-F62), IF($S$5='[1]Agency Type'!$A$5,F39, IF($S$5='[1]Agency Type'!$A$6,F41, IF($S$5='[1]Agency Type'!$A$7,F65, IF($S$5='[1]Agency Type'!$A$8,F65, IF($S$5='[1]Agency Type'!$A$9,F41, IF($S$5='[1]Agency Type'!$A$10,F39,"NA"))))))))))</f>
        <v>0</v>
      </c>
      <c r="G67" s="65">
        <f>IF($S$5='[1]Agency Type'!$A$1,G39, IF($S$5='[1]Agency Type'!$A$2,G39, IF($S$5='[1]Agency Type'!$A$3,(G65-G62), IF($S$5='[1]Agency Type'!$A$4,(G65-G62), IF($S$5='[1]Agency Type'!$A$5,G39, IF($S$5='[1]Agency Type'!$A$6,G41, IF($S$5='[1]Agency Type'!$A$7,G65, IF($S$5='[1]Agency Type'!$A$8,G65, IF($S$5='[1]Agency Type'!$A$9,G41, IF($S$5='[1]Agency Type'!$A$10,G39,"NA"))))))))))</f>
        <v>0</v>
      </c>
      <c r="H67" s="65">
        <f>IF($S$5='[1]Agency Type'!$A$1,H39, IF($S$5='[1]Agency Type'!$A$2,H39, IF($S$5='[1]Agency Type'!$A$3,(H65-H62), IF($S$5='[1]Agency Type'!$A$4,(H65-H62), IF($S$5='[1]Agency Type'!$A$5,H39, IF($S$5='[1]Agency Type'!$A$6,H41, IF($S$5='[1]Agency Type'!$A$7,H65, IF($S$5='[1]Agency Type'!$A$8,H65, IF($S$5='[1]Agency Type'!$A$9,H41, IF($S$5='[1]Agency Type'!$A$10,H39,"NA"))))))))))</f>
        <v>0</v>
      </c>
      <c r="I67" s="72"/>
      <c r="J67" s="64">
        <f>IF($S$5='[1]Agency Type'!$A$1,J39, IF($S$5='[1]Agency Type'!$A$2,J39, IF($S$5='[1]Agency Type'!$A$3,(J65-J62), IF($S$5='[1]Agency Type'!$A$4,(J65-J62), IF($S$5='[1]Agency Type'!$A$5,J39, IF($S$5='[1]Agency Type'!$A$6,J41, IF($S$5='[1]Agency Type'!$A$7,J65, IF($S$5='[1]Agency Type'!$A$8,J65, IF($S$5='[1]Agency Type'!$A$9,J41, IF($S$5='[1]Agency Type'!$A$10,J39,"NA"))))))))))</f>
        <v>0</v>
      </c>
      <c r="K67" s="65">
        <f>IF($S$5='[1]Agency Type'!$A$1,K39, IF($S$5='[1]Agency Type'!$A$2,K39, IF($S$5='[1]Agency Type'!$A$3,(K65-K62), IF($S$5='[1]Agency Type'!$A$4,(K65-K62), IF($S$5='[1]Agency Type'!$A$5,K39, IF($S$5='[1]Agency Type'!$A$6,K41, IF($S$5='[1]Agency Type'!$A$7,K65, IF($S$5='[1]Agency Type'!$A$8,K65, IF($S$5='[1]Agency Type'!$A$9,K41, IF($S$5='[1]Agency Type'!$A$10,K39,"NA"))))))))))</f>
        <v>0</v>
      </c>
      <c r="L67" s="65">
        <f>IF($S$5='[1]Agency Type'!$A$1,L39, IF($S$5='[1]Agency Type'!$A$2,L39, IF($S$5='[1]Agency Type'!$A$3,(L65-L62), IF($S$5='[1]Agency Type'!$A$4,(L65-L62), IF($S$5='[1]Agency Type'!$A$5,L39, IF($S$5='[1]Agency Type'!$A$6,L41, IF($S$5='[1]Agency Type'!$A$7,L65, IF($S$5='[1]Agency Type'!$A$8,L65, IF($S$5='[1]Agency Type'!$A$9,L41, IF($S$5='[1]Agency Type'!$A$10,L39,"NA"))))))))))</f>
        <v>0</v>
      </c>
      <c r="M67" s="72"/>
      <c r="N67" s="64">
        <f>IF($S$5='[1]Agency Type'!$A$1,N39, IF($S$5='[1]Agency Type'!$A$2,N39, IF($S$5='[1]Agency Type'!$A$3,(N65-N62), IF($S$5='[1]Agency Type'!$A$4,(N65-N62), IF($S$5='[1]Agency Type'!$A$5,N39, IF($S$5='[1]Agency Type'!$A$6,N41, IF($S$5='[1]Agency Type'!$A$7,N65, IF($S$5='[1]Agency Type'!$A$8,N65, IF($S$5='[1]Agency Type'!$A$9,N41, IF($S$5='[1]Agency Type'!$A$10,N39,"NA"))))))))))</f>
        <v>0</v>
      </c>
      <c r="O67" s="65">
        <f>IF($S$5='[1]Agency Type'!$A$1,O39, IF($S$5='[1]Agency Type'!$A$2,O39, IF($S$5='[1]Agency Type'!$A$3,(O65-O62), IF($S$5='[1]Agency Type'!$A$4,(O65-O62), IF($S$5='[1]Agency Type'!$A$5,O39, IF($S$5='[1]Agency Type'!$A$6,O41, IF($S$5='[1]Agency Type'!$A$7,O65, IF($S$5='[1]Agency Type'!$A$8,O65, IF($S$5='[1]Agency Type'!$A$9,O41, IF($S$5='[1]Agency Type'!$A$10,O39,"NA"))))))))))</f>
        <v>0</v>
      </c>
      <c r="P67" s="65">
        <f>IF($S$5='[1]Agency Type'!$A$1,P39, IF($S$5='[1]Agency Type'!$A$2,P39, IF($S$5='[1]Agency Type'!$A$3,(P65-P62), IF($S$5='[1]Agency Type'!$A$4,(P65-P62), IF($S$5='[1]Agency Type'!$A$5,P39, IF($S$5='[1]Agency Type'!$A$6,P41, IF($S$5='[1]Agency Type'!$A$7,P65, IF($S$5='[1]Agency Type'!$A$8,P65, IF($S$5='[1]Agency Type'!$A$9,P41, IF($S$5='[1]Agency Type'!$A$10,P39,"NA"))))))))))</f>
        <v>0</v>
      </c>
      <c r="Q67" s="72"/>
      <c r="R67" s="64">
        <f>IF($S$5='[1]Agency Type'!$A$1,R39, IF($S$5='[1]Agency Type'!$A$2,R39, IF($S$5='[1]Agency Type'!$A$3,(R65-R62), IF($S$5='[1]Agency Type'!$A$4,(R65-R62), IF($S$5='[1]Agency Type'!$A$5,R39, IF($S$5='[1]Agency Type'!$A$6,R41, IF($S$5='[1]Agency Type'!$A$7,R65, IF($S$5='[1]Agency Type'!$A$8,R65, IF($S$5='[1]Agency Type'!$A$9,R41, IF($S$5='[1]Agency Type'!$A$10,R39,"NA"))))))))))</f>
        <v>0</v>
      </c>
      <c r="S67" s="65">
        <f>IF($S$5='[1]Agency Type'!$A$1,S39, IF($S$5='[1]Agency Type'!$A$2,S39, IF($S$5='[1]Agency Type'!$A$3,(S65-S62), IF($S$5='[1]Agency Type'!$A$4,(S65-S62), IF($S$5='[1]Agency Type'!$A$5,S39, IF($S$5='[1]Agency Type'!$A$6,S41, IF($S$5='[1]Agency Type'!$A$7,S65, IF($S$5='[1]Agency Type'!$A$8,S65, IF($S$5='[1]Agency Type'!$A$9,S41, IF($S$5='[1]Agency Type'!$A$10,S39,"NA"))))))))))</f>
        <v>0</v>
      </c>
      <c r="T67" s="65">
        <f>IF($S$5='[1]Agency Type'!$A$1,T39, IF($S$5='[1]Agency Type'!$A$2,T39, IF($S$5='[1]Agency Type'!$A$3,(T65-T62), IF($S$5='[1]Agency Type'!$A$4,(T65-T62), IF($S$5='[1]Agency Type'!$A$5,T39, IF($S$5='[1]Agency Type'!$A$6,T41, IF($S$5='[1]Agency Type'!$A$7,T65, IF($S$5='[1]Agency Type'!$A$8,T65, IF($S$5='[1]Agency Type'!$A$9,T41, IF($S$5='[1]Agency Type'!$A$10,T39,"NA"))))))))))</f>
        <v>0</v>
      </c>
      <c r="U67" s="72"/>
      <c r="V67" s="55"/>
      <c r="W67" s="56"/>
      <c r="X67" s="56"/>
      <c r="Y67" s="72"/>
      <c r="Z67" s="57"/>
    </row>
    <row r="68" spans="1:26" s="16" customFormat="1" ht="14.25" customHeight="1">
      <c r="A68" s="331" t="s">
        <v>81</v>
      </c>
      <c r="B68" s="64">
        <f>IF(B65&gt;10000,B67*$S$8,0)</f>
        <v>0</v>
      </c>
      <c r="C68" s="65">
        <f>IF(C65&gt;10000,C67*$S$8,0)</f>
        <v>0</v>
      </c>
      <c r="D68" s="65">
        <f>IF(D65&gt;10000,D67*$S$8,0)</f>
        <v>0</v>
      </c>
      <c r="E68" s="61"/>
      <c r="F68" s="64">
        <f>IF(F65&gt;10000,F67*$S$8,0)</f>
        <v>0</v>
      </c>
      <c r="G68" s="65">
        <f>IF(G65&gt;10000,G67*$S$8,0)</f>
        <v>0</v>
      </c>
      <c r="H68" s="65">
        <f>IF(H65&gt;10000,H67*$S$8,0)</f>
        <v>0</v>
      </c>
      <c r="I68" s="61"/>
      <c r="J68" s="64">
        <f>IF(J65&gt;10000,J67*$S$8,0)</f>
        <v>0</v>
      </c>
      <c r="K68" s="65">
        <f>IF(K65&gt;10000,K67*$S$8,0)</f>
        <v>0</v>
      </c>
      <c r="L68" s="65">
        <f>IF(L65&gt;10000,L67*$S$8,0)</f>
        <v>0</v>
      </c>
      <c r="M68" s="61"/>
      <c r="N68" s="64">
        <f>IF(N65&gt;10000,N67*$S$8,0)</f>
        <v>0</v>
      </c>
      <c r="O68" s="65">
        <f>IF(O65&gt;10000,O67*$S$8,0)</f>
        <v>0</v>
      </c>
      <c r="P68" s="65">
        <f>IF(P65&gt;10000,P67*$S$8,0)</f>
        <v>0</v>
      </c>
      <c r="Q68" s="61"/>
      <c r="R68" s="64">
        <f>IF(R65&gt;10000,R67*$S$8,0)</f>
        <v>0</v>
      </c>
      <c r="S68" s="65">
        <f>IF(S65&gt;10000,S67*$S$8,0)</f>
        <v>0</v>
      </c>
      <c r="T68" s="65">
        <f>IF(T65&gt;10000,T67*$S$8,0)</f>
        <v>0</v>
      </c>
      <c r="U68" s="61"/>
      <c r="V68" s="64">
        <f>SUM(B68,F68,J68,N68,R68)</f>
        <v>0</v>
      </c>
      <c r="W68" s="93">
        <f>SUM(C68,G68,K68,O68,S68)</f>
        <v>0</v>
      </c>
      <c r="X68" s="65">
        <f>SUM(D68,H68,L68,P68,T68)</f>
        <v>0</v>
      </c>
      <c r="Y68" s="61"/>
      <c r="Z68" s="57"/>
    </row>
    <row r="69" spans="1:26" s="16" customFormat="1" ht="14.25" customHeight="1" thickBot="1">
      <c r="A69" s="332" t="s">
        <v>23</v>
      </c>
      <c r="B69" s="95"/>
      <c r="C69" s="333" t="str">
        <f>IF((AND($S$5='[1]Agency Type'!$A$1, B68&lt;($B$39*$S$6))),((B39*$S$6)-B68), IF((AND($S$5='[1]Agency Type'!$A$2, B68&lt;(B39*$S$6))), ((B39*$S$6)-B68), IF((AND($S$5='[1]Agency Type'!$A$3, B68&lt;(B67*$S$6))), ((B67*$S$6)-B68), IF((AND($S$5='[1]Agency Type'!$A$4,B68&lt;(B67*$S$6))), ((B67*$S$6)-B68), IF((AND($S$5='[1]Agency Type'!$A$5, B68&lt;($S$6*B39))), (($S$6*B39)-B68),  IF((AND($S$5='[1]Agency Type'!$A$6, B68,($S$6*B41))), (($S$6*B41)-B68), IF((AND($S$5='[1]Agency Type'!$A$7, B68&lt;(0.22*B67))), ((0.22*B67)-B68), IF((AND($S$5='[1]Agency Type'!$A$8, B68&lt;(0.22*B67))), ((0.22*B67)-B68), IF((AND($S$5='[1]Agency Type'!B10, B68&lt;($S$6*B41))), (($S$6*B41)-B68), IF((AND($S$5='[1]Agency Type'!$A$10, B68&lt;($S$6*B39))), (($S$6*B39)-B68),"-"))))))))))</f>
        <v>-</v>
      </c>
      <c r="D69" s="127"/>
      <c r="E69" s="69"/>
      <c r="F69" s="95"/>
      <c r="G69" s="333" t="str">
        <f>IF((AND($S$5='[1]Agency Type'!$A$1, F68&lt;($B$39*$S$6))),((F39*$S$6)-F68), IF((AND($S$5='[1]Agency Type'!$A$2, F68&lt;(F39*$S$6))), ((F39*$S$6)-F68), IF((AND($S$5='[1]Agency Type'!$A$3, F68&lt;(F67*$S$6))), ((F67*$S$6)-F68), IF((AND($S$5='[1]Agency Type'!$A$4,F68&lt;(F67*$S$6))), ((F67*$S$6)-F68), IF((AND($S$5='[1]Agency Type'!$A$5, F68&lt;($S$6*F39))), (($S$6*F39)-F68),  IF((AND($S$5='[1]Agency Type'!$A$6, F68,($S$6*F41))), (($S$6*F41)-F68), IF((AND($S$5='[1]Agency Type'!$A$7, F68&lt;(0.22*F67))), ((0.22*F67)-F68), IF((AND($S$5='[1]Agency Type'!$A$8, F68&lt;(0.22*F67))), ((0.22*F67)-F68), IF((AND($S$5='[1]Agency Type'!F10, F68&lt;($S$6*F41))), (($S$6*F41)-F68), IF((AND($S$5='[1]Agency Type'!$A$10, F68&lt;($S$6*F39))), (($S$6*F39)-F68),"-"))))))))))</f>
        <v>-</v>
      </c>
      <c r="H69" s="127"/>
      <c r="I69" s="69"/>
      <c r="J69" s="95"/>
      <c r="K69" s="333" t="str">
        <f>IF((AND($S$5='[1]Agency Type'!$A$1, J68&lt;($B$39*$S$6))),((J39*$S$6)-J68), IF((AND($S$5='[1]Agency Type'!$A$2, J68&lt;(J39*$S$6))), ((J39*$S$6)-J68), IF((AND($S$5='[1]Agency Type'!$A$3, J68&lt;(J67*$S$6))), ((J67*$S$6)-J68), IF((AND($S$5='[1]Agency Type'!$A$4,J68&lt;(J67*$S$6))), ((J67*$S$6)-J68), IF((AND($S$5='[1]Agency Type'!$A$5, J68&lt;($S$6*J39))), (($S$6*J39)-J68),  IF((AND($S$5='[1]Agency Type'!$A$6, J68,($S$6*J41))), (($S$6*J41)-J68), IF((AND($S$5='[1]Agency Type'!$A$7, J68&lt;(0.22*J67))), ((0.22*J67)-J68), IF((AND($S$5='[1]Agency Type'!$A$8, J68&lt;(0.22*J67))), ((0.22*J67)-J68), IF((AND($S$5='[1]Agency Type'!J10, J68&lt;($S$6*J41))), (($S$6*J41)-J68), IF((AND($S$5='[1]Agency Type'!$A$10, J68&lt;($S$6*J39))), (($S$6*J39)-J68),"-"))))))))))</f>
        <v>-</v>
      </c>
      <c r="L69" s="127"/>
      <c r="M69" s="69"/>
      <c r="N69" s="95"/>
      <c r="O69" s="333" t="str">
        <f>IF((AND($S$5='[1]Agency Type'!$A$1, N68&lt;($B$39*$S$6))),((N39*$S$6)-N68), IF((AND($S$5='[1]Agency Type'!$A$2, N68&lt;(N39*$S$6))), ((N39*$S$6)-N68), IF((AND($S$5='[1]Agency Type'!$A$3, N68&lt;(N67*$S$6))), ((N67*$S$6)-N68), IF((AND($S$5='[1]Agency Type'!$A$4,N68&lt;(N67*$S$6))), ((N67*$S$6)-N68), IF((AND($S$5='[1]Agency Type'!$A$5, N68&lt;($S$6*N39))), (($S$6*N39)-N68),  IF((AND($S$5='[1]Agency Type'!$A$6, N68,($S$6*N41))), (($S$6*N41)-N68), IF((AND($S$5='[1]Agency Type'!$A$7, N68&lt;(0.22*N67))), ((0.22*N67)-N68), IF((AND($S$5='[1]Agency Type'!$A$8, N68&lt;(0.22*N67))), ((0.22*N67)-N68), IF((AND($S$5='[1]Agency Type'!N10, N68&lt;($S$6*N41))), (($S$6*N41)-N68), IF((AND($S$5='[1]Agency Type'!$A$10, N68&lt;($S$6*N39))), (($S$6*N39)-N68),"-"))))))))))</f>
        <v>-</v>
      </c>
      <c r="P69" s="127"/>
      <c r="Q69" s="69"/>
      <c r="R69" s="95"/>
      <c r="S69" s="333" t="str">
        <f>IF((AND($S$5='[1]Agency Type'!$A$1, R68&lt;($B$39*$S$6))),((R39*$S$6)-R68), IF((AND($S$5='[1]Agency Type'!$A$2, R68&lt;(R39*$S$6))), ((R39*$S$6)-R68), IF((AND($S$5='[1]Agency Type'!$A$3, R68&lt;(R67*$S$6))), ((R67*$S$6)-R68), IF((AND($S$5='[1]Agency Type'!$A$4,R68&lt;(R67*$S$6))), ((R67*$S$6)-R68), IF((AND($S$5='[1]Agency Type'!$A$5, R68&lt;($S$6*R39))), (($S$6*R39)-R68),  IF((AND($S$5='[1]Agency Type'!$A$6, R68,($S$6*R41))), (($S$6*R41)-R68), IF((AND($S$5='[1]Agency Type'!$A$7, R68&lt;(0.22*R67))), ((0.22*R67)-R68), IF((AND($S$5='[1]Agency Type'!$A$8, R68&lt;(0.22*R67))), ((0.22*R67)-R68), IF((AND($S$5='[1]Agency Type'!R10, R68&lt;($S$6*R41))), (($S$6*R41)-R68), IF((AND($S$5='[1]Agency Type'!$A$10, R68&lt;($S$6*R39))), (($S$6*R39)-R68),"-"))))))))))</f>
        <v>-</v>
      </c>
      <c r="T69" s="127"/>
      <c r="U69" s="69"/>
      <c r="V69" s="95"/>
      <c r="W69" s="334">
        <f>SUM(C69,G69,K69,O69,S69)</f>
        <v>0</v>
      </c>
      <c r="X69" s="127"/>
      <c r="Y69" s="69"/>
      <c r="Z69" s="57"/>
    </row>
    <row r="70" spans="1:26" s="16" customFormat="1" ht="13.8" thickBot="1">
      <c r="A70" s="335" t="s">
        <v>7</v>
      </c>
      <c r="B70" s="96">
        <f>SUM(B65,B68)</f>
        <v>0</v>
      </c>
      <c r="C70" s="96">
        <f>SUM(C65,C68)</f>
        <v>0</v>
      </c>
      <c r="D70" s="97">
        <f>SUM(D65,D68,C69)</f>
        <v>0</v>
      </c>
      <c r="E70" s="98"/>
      <c r="F70" s="96">
        <f>SUM(F65,F68)</f>
        <v>0</v>
      </c>
      <c r="G70" s="96">
        <f>SUM(G65,G68)</f>
        <v>0</v>
      </c>
      <c r="H70" s="97">
        <f>SUM(H65,H68,G69)</f>
        <v>0</v>
      </c>
      <c r="I70" s="99"/>
      <c r="J70" s="96">
        <f>SUM(J65,J68)</f>
        <v>0</v>
      </c>
      <c r="K70" s="96">
        <f>SUM(K65,K68)</f>
        <v>0</v>
      </c>
      <c r="L70" s="97">
        <f>SUM(L65,L68,K69)</f>
        <v>0</v>
      </c>
      <c r="M70" s="99"/>
      <c r="N70" s="96">
        <f>SUM(N65,N68)</f>
        <v>0</v>
      </c>
      <c r="O70" s="96">
        <f>SUM(O65,O68)</f>
        <v>0</v>
      </c>
      <c r="P70" s="97">
        <f>SUM(P65,P68,O69)</f>
        <v>0</v>
      </c>
      <c r="Q70" s="99"/>
      <c r="R70" s="96">
        <f>SUM(R65,R68)</f>
        <v>0</v>
      </c>
      <c r="S70" s="96">
        <f>SUM(S65,S68)</f>
        <v>0</v>
      </c>
      <c r="T70" s="97">
        <f>SUM(T65,T68,S69)</f>
        <v>0</v>
      </c>
      <c r="U70" s="99"/>
      <c r="V70" s="96">
        <f>SUM(V65,V68)</f>
        <v>0</v>
      </c>
      <c r="W70" s="251">
        <f>SUM(C70,G70,K70,O70,S70)</f>
        <v>0</v>
      </c>
      <c r="X70" s="97">
        <f>SUM(X65,X68,W69)</f>
        <v>0</v>
      </c>
      <c r="Y70" s="100"/>
      <c r="Z70" s="101"/>
    </row>
    <row r="71" spans="1:26" s="16" customFormat="1" ht="13.8" hidden="1" thickTop="1">
      <c r="B71" s="102"/>
      <c r="C71" s="102"/>
      <c r="D71" s="90"/>
      <c r="E71" s="285"/>
      <c r="F71" s="102"/>
      <c r="G71" s="102"/>
      <c r="I71" s="285"/>
      <c r="J71" s="102"/>
      <c r="K71" s="102"/>
      <c r="M71" s="285"/>
      <c r="N71" s="102"/>
      <c r="O71" s="102"/>
      <c r="Q71" s="285"/>
      <c r="R71" s="102"/>
      <c r="S71" s="102"/>
      <c r="U71" s="285"/>
      <c r="Y71" s="103"/>
    </row>
    <row r="72" spans="1:26" s="16" customFormat="1" ht="13.8" hidden="1" thickTop="1">
      <c r="B72" s="102"/>
      <c r="C72" s="102"/>
      <c r="E72" s="285"/>
      <c r="F72" s="102"/>
      <c r="G72" s="102"/>
      <c r="I72" s="285"/>
      <c r="M72" s="285"/>
      <c r="Q72" s="285"/>
      <c r="U72" s="285"/>
      <c r="Y72" s="103"/>
    </row>
    <row r="73" spans="1:26" s="16" customFormat="1" ht="14.4" hidden="1" thickTop="1">
      <c r="A73" s="336" t="s">
        <v>191</v>
      </c>
      <c r="B73" s="337"/>
      <c r="C73" s="121"/>
      <c r="E73" s="277" t="s">
        <v>90</v>
      </c>
      <c r="F73" s="104"/>
      <c r="G73" s="104"/>
      <c r="H73" s="104"/>
      <c r="I73" s="105"/>
      <c r="J73" s="338" t="s">
        <v>83</v>
      </c>
      <c r="K73" s="338" t="s">
        <v>84</v>
      </c>
      <c r="L73" s="338" t="s">
        <v>89</v>
      </c>
      <c r="M73" s="338"/>
      <c r="N73" s="339" t="s">
        <v>87</v>
      </c>
      <c r="O73" s="105"/>
      <c r="P73" s="340" t="s">
        <v>91</v>
      </c>
      <c r="Q73" s="285"/>
      <c r="R73" s="30"/>
      <c r="S73" s="30"/>
      <c r="U73" s="285"/>
    </row>
    <row r="74" spans="1:26" s="16" customFormat="1" ht="14.4" hidden="1" thickTop="1">
      <c r="A74" s="341"/>
      <c r="B74" s="342"/>
      <c r="C74" s="121"/>
      <c r="E74" s="279"/>
      <c r="I74" s="285"/>
      <c r="J74" s="30"/>
      <c r="K74" s="30"/>
      <c r="L74" s="30"/>
      <c r="M74" s="30"/>
      <c r="N74" s="343"/>
      <c r="O74" s="285"/>
      <c r="P74" s="344" t="s">
        <v>92</v>
      </c>
      <c r="Q74" s="285"/>
      <c r="U74" s="285"/>
    </row>
    <row r="75" spans="1:26" s="16" customFormat="1" ht="13.8" hidden="1" thickTop="1">
      <c r="A75" s="26" t="s">
        <v>25</v>
      </c>
      <c r="B75" s="106">
        <v>0.47699999999999998</v>
      </c>
      <c r="C75" s="109"/>
      <c r="E75" s="33" t="s">
        <v>85</v>
      </c>
      <c r="I75" s="285"/>
      <c r="J75" s="107">
        <v>1602</v>
      </c>
      <c r="K75" s="107">
        <f>961+(5*6)+(10*6)</f>
        <v>1051</v>
      </c>
      <c r="L75" s="107">
        <f>J75+K75</f>
        <v>2653</v>
      </c>
      <c r="M75" s="285"/>
      <c r="N75" s="107">
        <v>1577</v>
      </c>
      <c r="O75" s="285"/>
      <c r="P75" s="345" t="s">
        <v>93</v>
      </c>
      <c r="Q75" s="285"/>
      <c r="R75" s="107"/>
      <c r="S75" s="107"/>
      <c r="U75" s="285"/>
      <c r="Y75" s="103"/>
    </row>
    <row r="76" spans="1:26" s="16" customFormat="1" ht="13.8" hidden="1" thickTop="1">
      <c r="A76" s="26" t="s">
        <v>12</v>
      </c>
      <c r="B76" s="106">
        <v>0.19700000000000001</v>
      </c>
      <c r="C76" s="109"/>
      <c r="E76" s="33" t="s">
        <v>86</v>
      </c>
      <c r="I76" s="285"/>
      <c r="J76" s="107">
        <v>774</v>
      </c>
      <c r="K76" s="107">
        <f>389+(5*3)+(10*3)</f>
        <v>434</v>
      </c>
      <c r="L76" s="107">
        <f>J76+K76</f>
        <v>1208</v>
      </c>
      <c r="M76" s="285"/>
      <c r="N76" s="107">
        <v>0</v>
      </c>
      <c r="O76" s="285"/>
      <c r="P76" s="344" t="s">
        <v>94</v>
      </c>
      <c r="Q76" s="285"/>
      <c r="U76" s="285"/>
      <c r="Y76" s="103"/>
    </row>
    <row r="77" spans="1:26" s="16" customFormat="1" ht="13.8" hidden="1" thickTop="1">
      <c r="A77" s="26" t="s">
        <v>26</v>
      </c>
      <c r="B77" s="106">
        <v>9.7299999999999998E-2</v>
      </c>
      <c r="C77" s="109"/>
      <c r="E77" s="33"/>
      <c r="I77" s="285"/>
      <c r="J77" s="107"/>
      <c r="K77" s="107"/>
      <c r="L77" s="107"/>
      <c r="M77" s="285"/>
      <c r="N77" s="107"/>
      <c r="O77" s="285"/>
      <c r="P77" s="344" t="s">
        <v>108</v>
      </c>
      <c r="Q77" s="285"/>
      <c r="U77" s="285"/>
      <c r="Y77" s="103"/>
    </row>
    <row r="78" spans="1:26" s="16" customFormat="1" ht="13.8" hidden="1" thickTop="1">
      <c r="A78" s="26" t="s">
        <v>192</v>
      </c>
      <c r="B78" s="106">
        <v>0.27350000000000002</v>
      </c>
      <c r="C78" s="109"/>
      <c r="E78" s="346" t="s">
        <v>193</v>
      </c>
      <c r="I78" s="285"/>
      <c r="J78" s="107"/>
      <c r="K78" s="107"/>
      <c r="L78" s="107"/>
      <c r="M78" s="285"/>
      <c r="N78" s="107"/>
      <c r="O78" s="285"/>
      <c r="P78" s="344" t="s">
        <v>95</v>
      </c>
      <c r="Q78" s="285"/>
      <c r="U78" s="285"/>
      <c r="Y78" s="103"/>
    </row>
    <row r="79" spans="1:26" s="16" customFormat="1" ht="15" hidden="1" thickTop="1" thickBot="1">
      <c r="A79" s="27" t="s">
        <v>82</v>
      </c>
      <c r="B79" s="108"/>
      <c r="E79" s="429" t="s">
        <v>88</v>
      </c>
      <c r="F79" s="430"/>
      <c r="G79" s="430"/>
      <c r="H79" s="430"/>
      <c r="I79" s="430"/>
      <c r="J79" s="430"/>
      <c r="K79" s="430"/>
      <c r="L79" s="430"/>
      <c r="M79" s="430"/>
      <c r="N79" s="430"/>
      <c r="O79" s="430"/>
      <c r="P79" s="431"/>
      <c r="Q79" s="124"/>
      <c r="R79" s="124"/>
      <c r="S79" s="124"/>
      <c r="U79" s="285"/>
      <c r="Y79" s="103"/>
    </row>
    <row r="80" spans="1:26" s="16" customFormat="1" ht="14.4" hidden="1" thickTop="1">
      <c r="A80" s="3"/>
      <c r="B80" s="109"/>
      <c r="C80" s="109"/>
      <c r="E80" s="285"/>
      <c r="F80" s="347"/>
      <c r="G80" s="347"/>
      <c r="I80" s="285"/>
      <c r="M80" s="285"/>
      <c r="Q80" s="285"/>
      <c r="U80" s="285"/>
    </row>
    <row r="81" spans="1:25" s="16" customFormat="1" ht="14.4" hidden="1" thickTop="1">
      <c r="A81" s="8"/>
      <c r="B81" s="23"/>
      <c r="C81" s="23"/>
      <c r="D81" s="31"/>
      <c r="E81" s="285"/>
      <c r="F81" s="32"/>
      <c r="G81" s="32"/>
      <c r="I81" s="285"/>
      <c r="M81" s="285"/>
      <c r="Q81" s="285"/>
      <c r="U81" s="285"/>
    </row>
    <row r="82" spans="1:25" s="16" customFormat="1" ht="13.8" hidden="1" thickTop="1">
      <c r="A82" s="3"/>
      <c r="B82" s="109"/>
      <c r="C82" s="109"/>
      <c r="E82" s="285"/>
      <c r="I82" s="285"/>
      <c r="M82" s="285"/>
      <c r="Q82" s="285"/>
      <c r="U82" s="285"/>
      <c r="Y82" s="103"/>
    </row>
    <row r="83" spans="1:25" s="16" customFormat="1" ht="13.8" hidden="1" thickTop="1">
      <c r="A83" s="348" t="s">
        <v>68</v>
      </c>
      <c r="B83" s="349"/>
      <c r="C83" s="349"/>
      <c r="D83" s="350"/>
      <c r="E83" s="349"/>
      <c r="F83" s="349"/>
      <c r="G83" s="349"/>
      <c r="H83" s="349"/>
      <c r="I83" s="351"/>
      <c r="J83" s="352"/>
      <c r="K83" s="352"/>
      <c r="L83" s="351"/>
    </row>
    <row r="84" spans="1:25" s="16" customFormat="1" ht="13.8" hidden="1" thickTop="1">
      <c r="A84" s="353" t="s">
        <v>22</v>
      </c>
      <c r="B84" s="354"/>
      <c r="C84" s="354"/>
      <c r="D84" s="355"/>
      <c r="E84" s="354"/>
      <c r="F84" s="354"/>
      <c r="G84" s="354"/>
      <c r="H84" s="354"/>
      <c r="I84" s="356"/>
      <c r="J84" s="357"/>
      <c r="K84" s="357"/>
      <c r="L84" s="356"/>
    </row>
    <row r="85" spans="1:25" s="16" customFormat="1" ht="13.8" hidden="1" thickTop="1">
      <c r="A85" s="8"/>
      <c r="B85" s="8"/>
      <c r="C85" s="8"/>
      <c r="D85" s="24"/>
      <c r="E85" s="8"/>
      <c r="F85" s="8"/>
      <c r="G85" s="8"/>
      <c r="H85" s="8"/>
      <c r="M85" s="285"/>
      <c r="Q85" s="285"/>
      <c r="U85" s="285"/>
      <c r="Y85" s="103"/>
    </row>
    <row r="86" spans="1:25" s="16" customFormat="1" ht="14.4" hidden="1" thickTop="1">
      <c r="A86" s="25" t="s">
        <v>65</v>
      </c>
      <c r="E86" s="285"/>
      <c r="I86" s="285"/>
      <c r="M86" s="285"/>
      <c r="Q86" s="285"/>
      <c r="U86" s="285"/>
      <c r="Y86" s="103"/>
    </row>
    <row r="87" spans="1:25" s="16" customFormat="1" ht="16.2" hidden="1" thickTop="1">
      <c r="A87" s="358" t="s">
        <v>194</v>
      </c>
      <c r="B87" s="110">
        <f>(SUMIF(Y26:Y31,"=C",X26:X31))*(1+$B$75)</f>
        <v>0</v>
      </c>
      <c r="C87" s="110"/>
      <c r="D87" s="110">
        <f>(SUMIF(Y26:Y31,"=K",X26:X31)*(1+$B$75))</f>
        <v>0</v>
      </c>
      <c r="E87" s="285"/>
      <c r="I87" s="285"/>
      <c r="M87" s="285"/>
      <c r="N87" s="359" t="s">
        <v>69</v>
      </c>
      <c r="O87" s="360"/>
      <c r="P87" s="361"/>
      <c r="Q87" s="362"/>
      <c r="R87" s="361"/>
      <c r="S87" s="361"/>
      <c r="T87" s="363"/>
      <c r="U87" s="285"/>
      <c r="Y87" s="103"/>
    </row>
    <row r="88" spans="1:25" s="16" customFormat="1" ht="13.8" hidden="1" thickTop="1">
      <c r="A88" s="111" t="s">
        <v>195</v>
      </c>
      <c r="B88" s="110">
        <f>X36</f>
        <v>0</v>
      </c>
      <c r="C88" s="364"/>
      <c r="D88" s="112"/>
      <c r="E88" s="285"/>
      <c r="I88" s="285"/>
      <c r="M88" s="285"/>
      <c r="N88" s="26" t="s">
        <v>196</v>
      </c>
      <c r="Q88" s="285"/>
      <c r="T88" s="365">
        <f>V70</f>
        <v>0</v>
      </c>
      <c r="U88" s="285"/>
      <c r="Y88" s="103"/>
    </row>
    <row r="89" spans="1:25" s="16" customFormat="1" ht="13.8" hidden="1" thickTop="1">
      <c r="A89" s="111" t="s">
        <v>197</v>
      </c>
      <c r="B89" s="110">
        <f>X37</f>
        <v>0</v>
      </c>
      <c r="C89" s="364"/>
      <c r="D89" s="112"/>
      <c r="E89" s="285"/>
      <c r="I89" s="285"/>
      <c r="M89" s="285"/>
      <c r="N89" s="366" t="s">
        <v>16</v>
      </c>
      <c r="O89" s="3"/>
      <c r="Q89" s="285"/>
      <c r="T89" s="365">
        <f>D94</f>
        <v>0</v>
      </c>
      <c r="U89" s="285"/>
      <c r="Y89" s="103"/>
    </row>
    <row r="90" spans="1:25" s="16" customFormat="1" ht="13.8" hidden="1" thickTop="1">
      <c r="A90" s="111" t="s">
        <v>61</v>
      </c>
      <c r="B90" s="110">
        <f>X42</f>
        <v>0</v>
      </c>
      <c r="C90" s="364"/>
      <c r="D90" s="112"/>
      <c r="E90" s="285"/>
      <c r="I90" s="285"/>
      <c r="M90" s="285"/>
      <c r="N90" s="26" t="s">
        <v>17</v>
      </c>
      <c r="Q90" s="285"/>
      <c r="T90" s="365">
        <f>B87+D87</f>
        <v>0</v>
      </c>
      <c r="U90" s="285"/>
      <c r="Y90" s="103"/>
    </row>
    <row r="91" spans="1:25" s="16" customFormat="1" ht="13.8" hidden="1" thickTop="1">
      <c r="A91" s="111" t="s">
        <v>198</v>
      </c>
      <c r="B91" s="110">
        <f>X46+X52+(X64-X62-X63)</f>
        <v>0</v>
      </c>
      <c r="C91" s="364"/>
      <c r="D91" s="112"/>
      <c r="E91" s="285"/>
      <c r="I91" s="285"/>
      <c r="M91" s="285"/>
      <c r="N91" s="26" t="s">
        <v>18</v>
      </c>
      <c r="Q91" s="285"/>
      <c r="T91" s="365">
        <f>B88+D88+B89+B90+B91</f>
        <v>0</v>
      </c>
      <c r="U91" s="285"/>
      <c r="Y91" s="103"/>
    </row>
    <row r="92" spans="1:25" s="16" customFormat="1" ht="13.8" hidden="1" thickTop="1">
      <c r="A92" s="111" t="s">
        <v>62</v>
      </c>
      <c r="B92" s="110">
        <f>X62</f>
        <v>0</v>
      </c>
      <c r="C92" s="364"/>
      <c r="D92" s="112"/>
      <c r="E92" s="285"/>
      <c r="I92" s="285"/>
      <c r="M92" s="285"/>
      <c r="N92" s="26" t="s">
        <v>19</v>
      </c>
      <c r="Q92" s="285"/>
      <c r="T92" s="365">
        <f>B92</f>
        <v>0</v>
      </c>
      <c r="U92" s="285"/>
      <c r="Y92" s="103"/>
    </row>
    <row r="93" spans="1:25" s="16" customFormat="1" ht="13.8" hidden="1" thickTop="1">
      <c r="A93" s="111" t="s">
        <v>199</v>
      </c>
      <c r="B93" s="113"/>
      <c r="C93" s="367"/>
      <c r="D93" s="154">
        <f>X63</f>
        <v>0</v>
      </c>
      <c r="E93" s="285"/>
      <c r="I93" s="285"/>
      <c r="M93" s="114"/>
      <c r="N93" s="26" t="s">
        <v>66</v>
      </c>
      <c r="Q93" s="285"/>
      <c r="T93" s="365">
        <f>D93+D92</f>
        <v>0</v>
      </c>
      <c r="U93" s="285"/>
      <c r="Y93" s="103"/>
    </row>
    <row r="94" spans="1:25" s="16" customFormat="1" ht="13.8" hidden="1" thickTop="1">
      <c r="A94" s="111" t="s">
        <v>14</v>
      </c>
      <c r="B94" s="113"/>
      <c r="C94" s="367"/>
      <c r="D94" s="154">
        <f>W69</f>
        <v>0</v>
      </c>
      <c r="E94" s="114" t="s">
        <v>200</v>
      </c>
      <c r="F94" s="8" t="s">
        <v>201</v>
      </c>
      <c r="G94" s="8"/>
      <c r="H94" s="8"/>
      <c r="I94" s="114"/>
      <c r="J94" s="8"/>
      <c r="K94" s="8"/>
      <c r="L94" s="8"/>
      <c r="M94" s="285"/>
      <c r="N94" s="366" t="s">
        <v>20</v>
      </c>
      <c r="O94" s="3"/>
      <c r="Q94" s="285"/>
      <c r="T94" s="365">
        <f>D95</f>
        <v>0</v>
      </c>
      <c r="U94" s="285"/>
      <c r="Y94" s="103"/>
    </row>
    <row r="95" spans="1:25" s="16" customFormat="1" ht="13.8" hidden="1" thickTop="1">
      <c r="A95" s="111" t="s">
        <v>15</v>
      </c>
      <c r="B95" s="113"/>
      <c r="C95" s="367"/>
      <c r="D95" s="154">
        <f>X68</f>
        <v>0</v>
      </c>
      <c r="E95" s="285"/>
      <c r="F95" s="8" t="s">
        <v>202</v>
      </c>
      <c r="G95" s="8"/>
      <c r="I95" s="285"/>
      <c r="M95" s="285"/>
      <c r="N95" s="26"/>
      <c r="Q95" s="285"/>
      <c r="T95" s="365"/>
      <c r="U95" s="285"/>
      <c r="Y95" s="103"/>
    </row>
    <row r="96" spans="1:25" s="16" customFormat="1" ht="14.4" hidden="1" thickTop="1" thickBot="1">
      <c r="A96" s="17" t="s">
        <v>7</v>
      </c>
      <c r="B96" s="115">
        <f>SUM(B87:B95)</f>
        <v>0</v>
      </c>
      <c r="C96" s="368"/>
      <c r="D96" s="116">
        <f>SUM(D87:D95)</f>
        <v>0</v>
      </c>
      <c r="E96" s="285"/>
      <c r="I96" s="285"/>
      <c r="M96" s="285"/>
      <c r="N96" s="369" t="s">
        <v>21</v>
      </c>
      <c r="O96" s="123"/>
      <c r="P96" s="117"/>
      <c r="Q96" s="118"/>
      <c r="R96" s="117"/>
      <c r="S96" s="117"/>
      <c r="T96" s="370">
        <f>SUM(T88:T94)</f>
        <v>0</v>
      </c>
      <c r="U96" s="285"/>
      <c r="Y96" s="103"/>
    </row>
    <row r="97" spans="4:25" s="16" customFormat="1" ht="13.8" hidden="1" thickTop="1">
      <c r="E97" s="285"/>
      <c r="I97" s="285"/>
      <c r="M97" s="285"/>
      <c r="Q97" s="285"/>
      <c r="U97" s="285"/>
      <c r="Y97" s="103"/>
    </row>
    <row r="98" spans="4:25" ht="13.8" thickTop="1">
      <c r="E98" s="5"/>
      <c r="I98" s="5"/>
      <c r="M98" s="5"/>
      <c r="Q98" s="5"/>
      <c r="U98" s="5"/>
      <c r="Y98" s="7"/>
    </row>
    <row r="99" spans="4:25">
      <c r="E99" s="5"/>
      <c r="I99" s="5"/>
      <c r="M99" s="5"/>
      <c r="Q99" s="5"/>
      <c r="U99" s="5"/>
      <c r="Y99" s="7"/>
    </row>
    <row r="100" spans="4:25">
      <c r="D100" s="1"/>
      <c r="E100" s="5"/>
      <c r="I100" s="5"/>
      <c r="M100" s="5"/>
      <c r="Q100" s="5"/>
      <c r="U100" s="5"/>
      <c r="Y100" s="7"/>
    </row>
    <row r="101" spans="4:25">
      <c r="E101" s="5"/>
      <c r="I101" s="5"/>
      <c r="M101" s="5"/>
      <c r="Q101" s="5"/>
      <c r="U101" s="5"/>
      <c r="Y101" s="7"/>
    </row>
    <row r="102" spans="4:25">
      <c r="E102" s="5"/>
      <c r="I102" s="5"/>
      <c r="M102" s="5"/>
      <c r="Q102" s="5"/>
      <c r="U102" s="5"/>
      <c r="Y102" s="7"/>
    </row>
    <row r="103" spans="4:25">
      <c r="E103" s="5"/>
      <c r="I103" s="5"/>
      <c r="M103" s="5"/>
      <c r="Q103" s="5"/>
      <c r="U103" s="5"/>
      <c r="Y103" s="7"/>
    </row>
  </sheetData>
  <mergeCells count="36">
    <mergeCell ref="R23:T23"/>
    <mergeCell ref="E79:P79"/>
    <mergeCell ref="B22:D22"/>
    <mergeCell ref="F22:H22"/>
    <mergeCell ref="J22:L22"/>
    <mergeCell ref="N22:P22"/>
    <mergeCell ref="B23:D23"/>
    <mergeCell ref="F23:H23"/>
    <mergeCell ref="J23:L23"/>
    <mergeCell ref="N23:P23"/>
    <mergeCell ref="R22:T22"/>
    <mergeCell ref="V22:X22"/>
    <mergeCell ref="B21:D21"/>
    <mergeCell ref="F21:H21"/>
    <mergeCell ref="J21:L21"/>
    <mergeCell ref="N21:P21"/>
    <mergeCell ref="R21:T21"/>
    <mergeCell ref="V21:X21"/>
    <mergeCell ref="B7:N7"/>
    <mergeCell ref="P7:R7"/>
    <mergeCell ref="S7:T7"/>
    <mergeCell ref="N8:R8"/>
    <mergeCell ref="V10:Y10"/>
    <mergeCell ref="B11:D11"/>
    <mergeCell ref="F11:H11"/>
    <mergeCell ref="J11:L11"/>
    <mergeCell ref="N11:P11"/>
    <mergeCell ref="R11:T11"/>
    <mergeCell ref="B6:E6"/>
    <mergeCell ref="P6:R6"/>
    <mergeCell ref="S6:T6"/>
    <mergeCell ref="A4:F4"/>
    <mergeCell ref="B5:E5"/>
    <mergeCell ref="H5:N5"/>
    <mergeCell ref="P5:R5"/>
    <mergeCell ref="S5:T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A114"/>
  <sheetViews>
    <sheetView tabSelected="1" zoomScale="98" zoomScaleNormal="98" workbookViewId="0">
      <selection activeCell="P89" sqref="P89"/>
    </sheetView>
  </sheetViews>
  <sheetFormatPr defaultRowHeight="13.2"/>
  <cols>
    <col min="1" max="1" width="30.6640625" customWidth="1"/>
    <col min="2" max="3" width="12.109375" customWidth="1"/>
    <col min="4" max="4" width="11.44140625" customWidth="1"/>
    <col min="5" max="5" width="5.88671875" style="5" customWidth="1"/>
    <col min="6" max="8" width="10.88671875" customWidth="1"/>
    <col min="9" max="9" width="6" style="5" customWidth="1"/>
    <col min="10" max="12" width="11" customWidth="1"/>
    <col min="13" max="13" width="6" style="5" customWidth="1"/>
    <col min="14" max="15" width="11.109375" customWidth="1"/>
    <col min="16" max="16" width="24.44140625" customWidth="1"/>
    <col min="17" max="17" width="5.44140625" style="5" customWidth="1"/>
    <col min="18" max="18" width="24" customWidth="1"/>
    <col min="19" max="19" width="12.33203125" customWidth="1"/>
    <col min="20" max="20" width="5.5546875" style="5" customWidth="1"/>
    <col min="21" max="23" width="11.6640625" customWidth="1"/>
    <col min="24" max="24" width="7.88671875" style="7" customWidth="1"/>
    <col min="25" max="25" width="9.33203125" customWidth="1"/>
    <col min="26" max="26" width="12.33203125" bestFit="1" customWidth="1"/>
  </cols>
  <sheetData>
    <row r="1" spans="1:27" ht="17.399999999999999">
      <c r="A1" s="18" t="s">
        <v>138</v>
      </c>
    </row>
    <row r="2" spans="1:27">
      <c r="A2" s="15" t="s">
        <v>156</v>
      </c>
    </row>
    <row r="3" spans="1:27">
      <c r="A3" s="15"/>
      <c r="U3" s="146"/>
    </row>
    <row r="4" spans="1:27" ht="18" thickBot="1">
      <c r="A4" s="395" t="s">
        <v>114</v>
      </c>
      <c r="B4" s="395"/>
      <c r="C4" s="395"/>
      <c r="D4" s="395"/>
      <c r="E4" s="395"/>
      <c r="F4" s="395"/>
      <c r="G4" s="122"/>
      <c r="L4" s="128" t="s">
        <v>78</v>
      </c>
      <c r="P4" s="128"/>
      <c r="Q4" s="132"/>
      <c r="S4" s="122"/>
      <c r="T4" s="122"/>
      <c r="U4" s="122"/>
      <c r="V4" s="122"/>
      <c r="W4" s="122"/>
    </row>
    <row r="5" spans="1:27" s="2" customFormat="1" ht="16.2" thickTop="1">
      <c r="A5" s="10" t="s">
        <v>11</v>
      </c>
      <c r="B5" s="444"/>
      <c r="C5" s="444"/>
      <c r="D5" s="444"/>
      <c r="E5" s="444"/>
      <c r="F5" s="11" t="s">
        <v>10</v>
      </c>
      <c r="G5" s="452"/>
      <c r="H5" s="453"/>
      <c r="I5" s="453"/>
      <c r="J5" s="453"/>
      <c r="K5" s="453"/>
      <c r="L5" s="453"/>
      <c r="M5" s="454"/>
      <c r="N5" s="197" t="s">
        <v>70</v>
      </c>
      <c r="O5" s="167"/>
      <c r="P5" s="202" t="s">
        <v>71</v>
      </c>
      <c r="Q5" s="205"/>
      <c r="T5" s="129"/>
      <c r="U5" s="141"/>
      <c r="V5" s="122"/>
      <c r="W5" s="122"/>
      <c r="X5" s="7"/>
      <c r="Y5"/>
      <c r="Z5"/>
      <c r="AA5"/>
    </row>
    <row r="6" spans="1:27" s="2" customFormat="1" ht="15.6">
      <c r="A6" s="12" t="s">
        <v>60</v>
      </c>
      <c r="B6" s="445"/>
      <c r="C6" s="445"/>
      <c r="D6" s="446"/>
      <c r="E6" s="446"/>
      <c r="F6" s="19"/>
      <c r="G6" s="20"/>
      <c r="H6" s="20"/>
      <c r="I6" s="21"/>
      <c r="J6" s="20"/>
      <c r="K6" s="20"/>
      <c r="L6" s="22"/>
      <c r="M6" s="21"/>
      <c r="N6" s="199" t="s">
        <v>105</v>
      </c>
      <c r="O6" s="198"/>
      <c r="P6" s="203">
        <f>IF(P5='Agency Type'!A2,'Agency Type'!B2, IF(P5='Agency Type'!A3,'Agency Type'!B3, IF(P5='Agency Type'!A4,'Agency Type'!B4,IF(P5='Agency Type'!A5,'Agency Type'!B5, IF(P5='Agency Type'!A6,'Agency Type'!B6, IF(P5='Agency Type'!A7,'Agency Type'!B7, IF(P5='Agency Type'!A8,'Agency Type'!B8, IF(P5='Agency Type'!A9,'Agency Type'!B9, IF(P5='Agency Type'!A10,'Agency Type'!B10, IF(P5='Agency Type'!A11,'Agency Type'!B11,NA))))))))))</f>
        <v>0.46</v>
      </c>
      <c r="T6" s="130"/>
      <c r="U6" s="143"/>
      <c r="V6" s="142"/>
      <c r="W6" s="144"/>
      <c r="X6" s="6"/>
    </row>
    <row r="7" spans="1:27" s="2" customFormat="1" ht="16.2" thickBot="1">
      <c r="A7" s="13" t="s">
        <v>8</v>
      </c>
      <c r="B7" s="450"/>
      <c r="C7" s="451"/>
      <c r="D7" s="451"/>
      <c r="E7" s="451"/>
      <c r="F7" s="451"/>
      <c r="G7" s="451"/>
      <c r="H7" s="451"/>
      <c r="I7" s="451"/>
      <c r="J7" s="451"/>
      <c r="K7" s="451"/>
      <c r="L7" s="451"/>
      <c r="M7" s="451"/>
      <c r="N7" s="200" t="s">
        <v>79</v>
      </c>
      <c r="O7" s="166"/>
      <c r="P7" s="204" t="str">
        <f>IF(P5='Agency Type'!A3,'Agency Type'!D3, IF(P5='Agency Type'!A4,'Agency Type'!D4, IF(P5='Agency Type'!A5,'Agency Type'!D5,IF(P5='Agency Type'!A6,'Agency Type'!D6, IF(P5='Agency Type'!A7,'Agency Type'!D7, IF(P5='Agency Type'!A8,'Agency Type'!D8, IF(P5='Agency Type'!A9,'Agency Type'!D9, IF(P5='Agency Type'!A10,'Agency Type'!D10, IF(P5='Agency Type'!A11,'Agency Type'!D11, IF(P5='Agency Type'!A2,'Agency Type'!D2, NA))))))))))</f>
        <v>Salaries &amp; Wages</v>
      </c>
      <c r="T7" s="130"/>
      <c r="U7" s="130"/>
      <c r="V7" s="145"/>
      <c r="W7" s="130"/>
      <c r="X7" s="6"/>
      <c r="Y7" s="4"/>
    </row>
    <row r="8" spans="1:27" s="2" customFormat="1" ht="16.2" thickTop="1">
      <c r="A8" s="14"/>
      <c r="L8" s="201" t="s">
        <v>107</v>
      </c>
      <c r="O8" s="35">
        <f>P6</f>
        <v>0.46</v>
      </c>
      <c r="P8" s="203">
        <f>IF(P5='Agency Type'!A2,'Agency Type'!C2, IF(P5='Agency Type'!A3,'Agency Type'!C3, IF(P5='Agency Type'!A4,'Agency Type'!C4,IF(P5='Agency Type'!A5,'Agency Type'!C5, IF(P5='Agency Type'!A6,'Agency Type'!C6, IF(P5='Agency Type'!A7,'Agency Type'!C7, IF(P5='Agency Type'!A8,'Agency Type'!C8, IF(P5='Agency Type'!A9,'Agency Type'!C9, IF(P5='Agency Type'!A10,'Agency Type'!C10, IF(P5='Agency Type'!A11,'Agency Type'!C11,NA))))))))))</f>
        <v>0.46</v>
      </c>
      <c r="T8" s="131"/>
      <c r="U8" s="131"/>
      <c r="V8" s="131"/>
      <c r="W8" s="131"/>
      <c r="X8" s="6"/>
      <c r="Y8" s="4"/>
    </row>
    <row r="9" spans="1:27" s="2" customFormat="1" ht="15.6">
      <c r="A9" s="14"/>
      <c r="L9" s="207" t="s">
        <v>106</v>
      </c>
      <c r="P9" s="9"/>
      <c r="S9" s="35"/>
      <c r="T9" s="35"/>
      <c r="U9" s="35"/>
      <c r="V9" s="35"/>
      <c r="W9" s="35"/>
      <c r="X9" s="6"/>
      <c r="Y9" s="4"/>
    </row>
    <row r="10" spans="1:27" s="2" customFormat="1" ht="16.95" customHeight="1" thickBot="1">
      <c r="A10" s="14" t="s">
        <v>102</v>
      </c>
      <c r="B10" s="122"/>
      <c r="C10" s="122"/>
      <c r="D10" s="122"/>
      <c r="E10" s="122"/>
      <c r="F10" s="122"/>
      <c r="G10" s="122"/>
      <c r="H10" s="122"/>
      <c r="I10" s="122"/>
      <c r="J10" s="122"/>
      <c r="K10" s="122"/>
      <c r="L10" s="122"/>
      <c r="M10" s="122"/>
      <c r="N10" s="122"/>
      <c r="O10" s="122"/>
      <c r="P10" s="122"/>
      <c r="Q10" s="122"/>
      <c r="R10" s="122"/>
      <c r="S10" s="122"/>
      <c r="U10" s="461"/>
      <c r="V10" s="461"/>
      <c r="W10" s="461"/>
      <c r="X10" s="461"/>
      <c r="Y10" s="4"/>
    </row>
    <row r="11" spans="1:27" s="3" customFormat="1" ht="15" thickTop="1">
      <c r="A11" s="224"/>
      <c r="B11" s="405" t="s">
        <v>0</v>
      </c>
      <c r="C11" s="405"/>
      <c r="D11" s="406"/>
      <c r="E11" s="40"/>
      <c r="F11" s="404" t="s">
        <v>1</v>
      </c>
      <c r="G11" s="405"/>
      <c r="H11" s="406"/>
      <c r="I11" s="40"/>
      <c r="J11" s="404" t="s">
        <v>2</v>
      </c>
      <c r="K11" s="405"/>
      <c r="L11" s="406"/>
      <c r="M11" s="196"/>
      <c r="N11" s="439"/>
      <c r="O11" s="439"/>
      <c r="P11" s="439"/>
      <c r="Q11" s="41"/>
      <c r="R11" s="439"/>
      <c r="S11" s="439"/>
      <c r="T11" s="41"/>
      <c r="U11" s="125"/>
      <c r="V11" s="125"/>
      <c r="W11" s="44"/>
      <c r="X11" s="177"/>
      <c r="Y11" s="41"/>
    </row>
    <row r="12" spans="1:27" s="39" customFormat="1" ht="26.4">
      <c r="A12" s="225"/>
      <c r="B12" s="221" t="s">
        <v>104</v>
      </c>
      <c r="C12" s="133" t="s">
        <v>103</v>
      </c>
      <c r="D12" s="133"/>
      <c r="E12" s="42"/>
      <c r="F12" s="133" t="s">
        <v>104</v>
      </c>
      <c r="G12" s="133" t="s">
        <v>103</v>
      </c>
      <c r="H12" s="133"/>
      <c r="I12" s="42"/>
      <c r="J12" s="133" t="s">
        <v>104</v>
      </c>
      <c r="K12" s="133" t="s">
        <v>103</v>
      </c>
      <c r="L12" s="133"/>
      <c r="M12" s="152"/>
      <c r="N12" s="190"/>
      <c r="O12" s="190"/>
      <c r="P12" s="190"/>
      <c r="Q12" s="191"/>
      <c r="R12" s="190"/>
      <c r="S12" s="190"/>
      <c r="U12" s="125"/>
      <c r="V12" s="125"/>
      <c r="W12" s="44"/>
      <c r="X12" s="155"/>
    </row>
    <row r="13" spans="1:27" s="2" customFormat="1" ht="16.5" customHeight="1" thickBot="1">
      <c r="A13" s="226" t="s">
        <v>98</v>
      </c>
      <c r="B13" s="222">
        <v>0</v>
      </c>
      <c r="C13" s="136">
        <v>25000</v>
      </c>
      <c r="D13" s="134"/>
      <c r="E13" s="36"/>
      <c r="F13" s="28">
        <v>0</v>
      </c>
      <c r="G13" s="136">
        <v>25000</v>
      </c>
      <c r="H13" s="134"/>
      <c r="I13" s="36"/>
      <c r="J13" s="28">
        <v>0</v>
      </c>
      <c r="K13" s="136">
        <v>25000</v>
      </c>
      <c r="L13" s="134"/>
      <c r="M13" s="178"/>
      <c r="N13" s="46"/>
      <c r="O13" s="192"/>
      <c r="P13" s="193"/>
      <c r="Q13" s="16"/>
      <c r="R13" s="46"/>
      <c r="S13" s="193"/>
      <c r="T13" s="16"/>
      <c r="U13" s="125"/>
      <c r="V13" s="125"/>
      <c r="W13" s="44"/>
      <c r="X13" s="155"/>
      <c r="Y13" s="4"/>
    </row>
    <row r="14" spans="1:27" s="2" customFormat="1" ht="16.5" customHeight="1" thickTop="1">
      <c r="A14" s="223" t="s">
        <v>99</v>
      </c>
      <c r="B14" s="28">
        <v>0</v>
      </c>
      <c r="C14" s="136">
        <v>10000</v>
      </c>
      <c r="D14" s="134"/>
      <c r="E14" s="36"/>
      <c r="F14" s="28">
        <v>0</v>
      </c>
      <c r="G14" s="136">
        <v>10000</v>
      </c>
      <c r="H14" s="134"/>
      <c r="I14" s="36"/>
      <c r="J14" s="28">
        <v>0</v>
      </c>
      <c r="K14" s="136">
        <v>10000</v>
      </c>
      <c r="L14" s="134"/>
      <c r="M14" s="178"/>
      <c r="N14" s="46"/>
      <c r="O14" s="192"/>
      <c r="P14" s="193"/>
      <c r="Q14" s="16"/>
      <c r="R14" s="46"/>
      <c r="S14" s="193"/>
      <c r="T14" s="16"/>
      <c r="U14" s="125"/>
      <c r="V14" s="125"/>
      <c r="W14" s="44"/>
      <c r="X14" s="155"/>
      <c r="Y14" s="4"/>
    </row>
    <row r="15" spans="1:27" s="2" customFormat="1" ht="26.25" customHeight="1">
      <c r="A15" s="147"/>
      <c r="B15" s="133" t="s">
        <v>104</v>
      </c>
      <c r="C15" s="148" t="s">
        <v>115</v>
      </c>
      <c r="D15" s="151" t="s">
        <v>116</v>
      </c>
      <c r="E15" s="42" t="s">
        <v>117</v>
      </c>
      <c r="F15" s="133" t="s">
        <v>104</v>
      </c>
      <c r="G15" s="148" t="s">
        <v>115</v>
      </c>
      <c r="H15" s="151" t="s">
        <v>116</v>
      </c>
      <c r="I15" s="42" t="s">
        <v>117</v>
      </c>
      <c r="J15" s="133" t="s">
        <v>104</v>
      </c>
      <c r="K15" s="148" t="s">
        <v>115</v>
      </c>
      <c r="L15" s="151" t="s">
        <v>116</v>
      </c>
      <c r="M15" s="152" t="s">
        <v>117</v>
      </c>
      <c r="N15" s="190"/>
      <c r="O15" s="190"/>
      <c r="P15" s="194"/>
      <c r="Q15" s="191"/>
      <c r="R15" s="190"/>
      <c r="S15" s="194"/>
      <c r="T15" s="191"/>
      <c r="U15" s="125"/>
      <c r="V15" s="125"/>
      <c r="W15" s="44"/>
      <c r="X15" s="155"/>
      <c r="Y15" s="4"/>
    </row>
    <row r="16" spans="1:27" s="2" customFormat="1" ht="16.5" customHeight="1" thickBot="1">
      <c r="A16" s="43" t="s">
        <v>100</v>
      </c>
      <c r="B16" s="29">
        <v>0</v>
      </c>
      <c r="C16" s="149">
        <v>10</v>
      </c>
      <c r="D16" s="150">
        <v>20</v>
      </c>
      <c r="E16" s="153">
        <v>30</v>
      </c>
      <c r="F16" s="29">
        <v>0</v>
      </c>
      <c r="G16" s="149">
        <v>10</v>
      </c>
      <c r="H16" s="150">
        <v>20</v>
      </c>
      <c r="I16" s="153">
        <v>30</v>
      </c>
      <c r="J16" s="29">
        <v>0</v>
      </c>
      <c r="K16" s="149">
        <v>10</v>
      </c>
      <c r="L16" s="150">
        <v>20</v>
      </c>
      <c r="M16" s="179">
        <v>30</v>
      </c>
      <c r="N16" s="46"/>
      <c r="O16" s="195"/>
      <c r="P16" s="185"/>
      <c r="Q16" s="46"/>
      <c r="R16" s="46"/>
      <c r="S16" s="185"/>
      <c r="T16" s="46"/>
      <c r="U16" s="125"/>
      <c r="V16" s="125"/>
      <c r="W16" s="44"/>
      <c r="X16" s="155"/>
      <c r="Y16" s="4"/>
    </row>
    <row r="17" spans="1:25" s="2" customFormat="1" ht="16.5" customHeight="1" thickTop="1">
      <c r="A17" s="9"/>
      <c r="B17" s="4"/>
      <c r="C17" s="4"/>
      <c r="D17" s="4"/>
      <c r="E17" s="4"/>
      <c r="F17" s="4"/>
      <c r="G17" s="4"/>
      <c r="H17" s="4"/>
      <c r="I17" s="4"/>
      <c r="J17" s="4"/>
      <c r="K17" s="4"/>
      <c r="L17" s="4"/>
      <c r="M17" s="4"/>
      <c r="N17" s="4"/>
      <c r="O17" s="4"/>
      <c r="P17" s="4"/>
      <c r="Q17" s="4"/>
      <c r="R17" s="4"/>
      <c r="S17" s="4"/>
      <c r="U17" s="37"/>
      <c r="V17" s="37"/>
      <c r="W17" s="37"/>
      <c r="X17" s="38"/>
      <c r="Y17" s="4"/>
    </row>
    <row r="18" spans="1:25" s="2" customFormat="1" ht="16.95" customHeight="1" thickBot="1">
      <c r="A18" s="137" t="s">
        <v>101</v>
      </c>
      <c r="B18" s="34"/>
      <c r="C18" s="34"/>
      <c r="D18" s="34"/>
      <c r="E18" s="34"/>
      <c r="F18" s="34"/>
      <c r="G18" s="34"/>
      <c r="H18" s="122"/>
      <c r="I18" s="122"/>
      <c r="J18" s="122"/>
      <c r="K18" s="122"/>
      <c r="L18" s="122"/>
      <c r="M18" s="122"/>
      <c r="N18" s="122"/>
      <c r="O18" s="122"/>
      <c r="P18" s="122"/>
      <c r="Q18" s="122"/>
      <c r="R18" s="122"/>
      <c r="S18" s="122"/>
      <c r="T18" s="122"/>
      <c r="U18" s="135"/>
      <c r="V18" s="135"/>
      <c r="W18" s="122"/>
      <c r="X18" s="122"/>
      <c r="Y18" s="4"/>
    </row>
    <row r="19" spans="1:25" s="2" customFormat="1" ht="16.2" thickTop="1">
      <c r="A19" s="208" t="s">
        <v>24</v>
      </c>
      <c r="B19" s="209"/>
      <c r="C19" s="209"/>
      <c r="D19" s="209"/>
      <c r="E19" s="209"/>
      <c r="F19" s="209"/>
      <c r="G19" s="210"/>
      <c r="N19" s="9"/>
      <c r="O19" s="9"/>
      <c r="P19" s="9"/>
      <c r="Q19" s="9"/>
      <c r="R19" s="9"/>
      <c r="S19" s="35"/>
      <c r="Y19" s="4"/>
    </row>
    <row r="20" spans="1:25" s="2" customFormat="1" ht="15.6">
      <c r="A20" s="122" t="s">
        <v>153</v>
      </c>
      <c r="B20" s="213"/>
      <c r="C20" s="213"/>
      <c r="D20" s="213"/>
      <c r="E20" s="213"/>
      <c r="F20" s="213"/>
      <c r="G20" s="214"/>
      <c r="H20" s="215"/>
      <c r="X20" s="6"/>
      <c r="Y20" s="4"/>
    </row>
    <row r="21" spans="1:25" s="2" customFormat="1" ht="17.25" customHeight="1" thickBot="1">
      <c r="A21" s="138" t="s">
        <v>136</v>
      </c>
      <c r="B21" s="139"/>
      <c r="C21" s="139"/>
      <c r="D21" s="139"/>
      <c r="E21" s="139"/>
      <c r="F21" s="139"/>
      <c r="G21" s="140"/>
      <c r="X21" s="6"/>
      <c r="Y21" s="4"/>
    </row>
    <row r="22" spans="1:25" s="16" customFormat="1" ht="13.8" thickTop="1">
      <c r="A22" s="234"/>
      <c r="B22" s="447" t="s">
        <v>0</v>
      </c>
      <c r="C22" s="448"/>
      <c r="D22" s="449"/>
      <c r="E22" s="269"/>
      <c r="F22" s="447" t="s">
        <v>1</v>
      </c>
      <c r="G22" s="448"/>
      <c r="H22" s="449"/>
      <c r="I22" s="269"/>
      <c r="J22" s="447" t="s">
        <v>2</v>
      </c>
      <c r="K22" s="448"/>
      <c r="L22" s="449"/>
      <c r="M22" s="269"/>
      <c r="N22" s="447" t="s">
        <v>3</v>
      </c>
      <c r="O22" s="448"/>
      <c r="P22" s="449"/>
      <c r="Q22" s="45"/>
      <c r="R22" s="440"/>
      <c r="S22" s="440"/>
      <c r="T22" s="46"/>
      <c r="Y22" s="46"/>
    </row>
    <row r="23" spans="1:25" s="50" customFormat="1" ht="27" thickBot="1">
      <c r="A23" s="233" t="s">
        <v>50</v>
      </c>
      <c r="B23" s="441">
        <v>12</v>
      </c>
      <c r="C23" s="442"/>
      <c r="D23" s="443"/>
      <c r="E23" s="47"/>
      <c r="F23" s="441">
        <v>12</v>
      </c>
      <c r="G23" s="442"/>
      <c r="H23" s="443"/>
      <c r="I23" s="47"/>
      <c r="J23" s="441">
        <v>12</v>
      </c>
      <c r="K23" s="442"/>
      <c r="L23" s="443"/>
      <c r="M23" s="47"/>
      <c r="N23" s="441">
        <f>SUM(B23,F23,J23)</f>
        <v>36</v>
      </c>
      <c r="O23" s="442"/>
      <c r="P23" s="443"/>
      <c r="Q23" s="48"/>
      <c r="R23" s="438"/>
      <c r="S23" s="438"/>
      <c r="T23" s="49"/>
      <c r="Y23" s="49"/>
    </row>
    <row r="24" spans="1:25" s="50" customFormat="1" ht="27" thickBot="1">
      <c r="A24" s="235" t="s">
        <v>59</v>
      </c>
      <c r="B24" s="455">
        <v>0</v>
      </c>
      <c r="C24" s="456"/>
      <c r="D24" s="457"/>
      <c r="E24" s="51" t="s">
        <v>64</v>
      </c>
      <c r="F24" s="458">
        <v>0.04</v>
      </c>
      <c r="G24" s="459"/>
      <c r="H24" s="460"/>
      <c r="I24" s="51"/>
      <c r="J24" s="458">
        <v>0.04</v>
      </c>
      <c r="K24" s="459"/>
      <c r="L24" s="460"/>
      <c r="M24" s="51"/>
      <c r="N24" s="458">
        <v>0.04</v>
      </c>
      <c r="O24" s="459"/>
      <c r="P24" s="460"/>
      <c r="Q24" s="52"/>
      <c r="R24" s="462"/>
      <c r="S24" s="462"/>
      <c r="T24" s="49"/>
      <c r="Y24" s="49"/>
    </row>
    <row r="25" spans="1:25" s="16" customFormat="1" ht="40.200000000000003" thickBot="1">
      <c r="A25" s="236" t="s">
        <v>4</v>
      </c>
      <c r="B25" s="266" t="s">
        <v>5</v>
      </c>
      <c r="C25" s="267" t="s">
        <v>6</v>
      </c>
      <c r="D25" s="267" t="s">
        <v>152</v>
      </c>
      <c r="E25" s="268" t="s">
        <v>13</v>
      </c>
      <c r="F25" s="266" t="s">
        <v>5</v>
      </c>
      <c r="G25" s="267" t="s">
        <v>6</v>
      </c>
      <c r="H25" s="267" t="s">
        <v>152</v>
      </c>
      <c r="I25" s="268" t="s">
        <v>13</v>
      </c>
      <c r="J25" s="266" t="s">
        <v>5</v>
      </c>
      <c r="K25" s="267" t="s">
        <v>6</v>
      </c>
      <c r="L25" s="267" t="s">
        <v>152</v>
      </c>
      <c r="M25" s="268" t="s">
        <v>13</v>
      </c>
      <c r="N25" s="266" t="s">
        <v>5</v>
      </c>
      <c r="O25" s="267" t="s">
        <v>6</v>
      </c>
      <c r="P25" s="267" t="s">
        <v>152</v>
      </c>
      <c r="Q25" s="268" t="s">
        <v>13</v>
      </c>
      <c r="R25" s="53"/>
      <c r="S25" s="53"/>
      <c r="T25" s="53"/>
      <c r="Y25" s="53"/>
    </row>
    <row r="26" spans="1:25" s="16" customFormat="1">
      <c r="A26" s="54" t="s">
        <v>27</v>
      </c>
      <c r="B26" s="84"/>
      <c r="C26" s="85"/>
      <c r="D26" s="85"/>
      <c r="E26" s="56"/>
      <c r="F26" s="55"/>
      <c r="G26" s="119"/>
      <c r="H26" s="56"/>
      <c r="I26" s="56"/>
      <c r="J26" s="55"/>
      <c r="K26" s="119"/>
      <c r="L26" s="56"/>
      <c r="M26" s="56"/>
      <c r="N26" s="55"/>
      <c r="O26" s="119"/>
      <c r="P26" s="56"/>
      <c r="Q26" s="189"/>
      <c r="R26" s="184"/>
      <c r="S26" s="184"/>
      <c r="T26" s="184"/>
      <c r="Y26" s="57"/>
    </row>
    <row r="27" spans="1:25" s="16" customFormat="1">
      <c r="A27" s="58" t="s">
        <v>54</v>
      </c>
      <c r="B27" s="59">
        <v>0</v>
      </c>
      <c r="C27" s="60">
        <v>0</v>
      </c>
      <c r="D27" s="60">
        <v>0</v>
      </c>
      <c r="E27" s="61" t="s">
        <v>63</v>
      </c>
      <c r="F27" s="62">
        <f>ROUND(B27*(F$23/12)*(1+F$24),0)</f>
        <v>0</v>
      </c>
      <c r="G27" s="120">
        <f>ROUND(C27*(F$23/12)*(1+F$24),0)</f>
        <v>0</v>
      </c>
      <c r="H27" s="60">
        <v>0</v>
      </c>
      <c r="I27" s="63" t="str">
        <f>IF(F$23&gt;0,E27,"-")</f>
        <v>K</v>
      </c>
      <c r="J27" s="62">
        <f>ROUND(F27*(J$23/12)*(1+J$24),0)</f>
        <v>0</v>
      </c>
      <c r="K27" s="120">
        <f>ROUND(G27*(J$23/12)*(1+J$24),0)</f>
        <v>0</v>
      </c>
      <c r="L27" s="60">
        <v>0</v>
      </c>
      <c r="M27" s="63" t="str">
        <f>IF(J$23&gt;0,I27,"-")</f>
        <v>K</v>
      </c>
      <c r="N27" s="64">
        <f>SUM(B27,F27,J27)</f>
        <v>0</v>
      </c>
      <c r="O27" s="65">
        <f>SUM(C27,G27,K27)</f>
        <v>0</v>
      </c>
      <c r="P27" s="65">
        <f>SUM(D27,H27,L27)</f>
        <v>0</v>
      </c>
      <c r="Q27" s="61" t="str">
        <f t="shared" ref="Q27:Q32" si="0">E27</f>
        <v>K</v>
      </c>
      <c r="R27" s="184"/>
      <c r="S27" s="184"/>
      <c r="T27" s="185"/>
      <c r="Y27" s="66"/>
    </row>
    <row r="28" spans="1:25" s="16" customFormat="1">
      <c r="A28" s="58" t="s">
        <v>55</v>
      </c>
      <c r="B28" s="59">
        <v>0</v>
      </c>
      <c r="C28" s="60">
        <v>0</v>
      </c>
      <c r="D28" s="60">
        <v>0</v>
      </c>
      <c r="E28" s="61" t="s">
        <v>63</v>
      </c>
      <c r="F28" s="62">
        <f t="shared" ref="F28:F32" si="1">ROUND(B28*(F$23/12)*(1+F$24),0)</f>
        <v>0</v>
      </c>
      <c r="G28" s="120">
        <f t="shared" ref="G28:G32" si="2">ROUND(C28*(F$23/12)*(1+F$24),0)</f>
        <v>0</v>
      </c>
      <c r="H28" s="60">
        <v>0</v>
      </c>
      <c r="I28" s="63" t="str">
        <f t="shared" ref="I28:I32" si="3">IF(F$23&gt;0,E28,"-")</f>
        <v>K</v>
      </c>
      <c r="J28" s="62">
        <f t="shared" ref="J28:J32" si="4">ROUND(F28*(J$23/12)*(1+J$24),0)</f>
        <v>0</v>
      </c>
      <c r="K28" s="120">
        <f t="shared" ref="K28:K32" si="5">ROUND(G28*(J$23/12)*(1+J$24),0)</f>
        <v>0</v>
      </c>
      <c r="L28" s="60">
        <v>0</v>
      </c>
      <c r="M28" s="63" t="str">
        <f>IF(J$23&gt;0,I28,"-")</f>
        <v>K</v>
      </c>
      <c r="N28" s="64">
        <f t="shared" ref="N28:N32" si="6">SUM(B28,F28,J28)</f>
        <v>0</v>
      </c>
      <c r="O28" s="65">
        <f t="shared" ref="O28:O32" si="7">SUM(C28,G28,K28)</f>
        <v>0</v>
      </c>
      <c r="P28" s="65">
        <f t="shared" ref="P28:P32" si="8">SUM(D28,H28,L28)</f>
        <v>0</v>
      </c>
      <c r="Q28" s="61" t="str">
        <f t="shared" si="0"/>
        <v>K</v>
      </c>
      <c r="R28" s="184"/>
      <c r="S28" s="184"/>
      <c r="T28" s="185"/>
      <c r="Y28" s="57"/>
    </row>
    <row r="29" spans="1:25" s="16" customFormat="1">
      <c r="A29" s="58" t="s">
        <v>56</v>
      </c>
      <c r="B29" s="62">
        <v>0</v>
      </c>
      <c r="C29" s="126">
        <v>0</v>
      </c>
      <c r="D29" s="60">
        <v>0</v>
      </c>
      <c r="E29" s="61" t="s">
        <v>63</v>
      </c>
      <c r="F29" s="62">
        <f t="shared" si="1"/>
        <v>0</v>
      </c>
      <c r="G29" s="120">
        <f t="shared" si="2"/>
        <v>0</v>
      </c>
      <c r="H29" s="60">
        <v>0</v>
      </c>
      <c r="I29" s="63" t="str">
        <f t="shared" si="3"/>
        <v>K</v>
      </c>
      <c r="J29" s="62">
        <f t="shared" si="4"/>
        <v>0</v>
      </c>
      <c r="K29" s="120">
        <f t="shared" si="5"/>
        <v>0</v>
      </c>
      <c r="L29" s="60">
        <v>0</v>
      </c>
      <c r="M29" s="63" t="str">
        <f t="shared" ref="M29:M32" si="9">IF(J$23&gt;0,I29,"-")</f>
        <v>K</v>
      </c>
      <c r="N29" s="64">
        <f t="shared" si="6"/>
        <v>0</v>
      </c>
      <c r="O29" s="65">
        <f t="shared" si="7"/>
        <v>0</v>
      </c>
      <c r="P29" s="65">
        <f t="shared" si="8"/>
        <v>0</v>
      </c>
      <c r="Q29" s="63" t="str">
        <f t="shared" si="0"/>
        <v>K</v>
      </c>
      <c r="R29" s="184"/>
      <c r="S29" s="184"/>
      <c r="T29" s="185"/>
      <c r="Y29" s="57"/>
    </row>
    <row r="30" spans="1:25" s="16" customFormat="1">
      <c r="A30" s="58" t="s">
        <v>57</v>
      </c>
      <c r="B30" s="62">
        <v>0</v>
      </c>
      <c r="C30" s="126">
        <v>0</v>
      </c>
      <c r="D30" s="60">
        <v>0</v>
      </c>
      <c r="E30" s="61" t="s">
        <v>63</v>
      </c>
      <c r="F30" s="62">
        <f t="shared" si="1"/>
        <v>0</v>
      </c>
      <c r="G30" s="120">
        <f t="shared" si="2"/>
        <v>0</v>
      </c>
      <c r="H30" s="60">
        <v>0</v>
      </c>
      <c r="I30" s="63" t="str">
        <f t="shared" si="3"/>
        <v>K</v>
      </c>
      <c r="J30" s="62">
        <f t="shared" si="4"/>
        <v>0</v>
      </c>
      <c r="K30" s="120">
        <f t="shared" si="5"/>
        <v>0</v>
      </c>
      <c r="L30" s="60">
        <v>0</v>
      </c>
      <c r="M30" s="63" t="str">
        <f t="shared" si="9"/>
        <v>K</v>
      </c>
      <c r="N30" s="64">
        <f t="shared" si="6"/>
        <v>0</v>
      </c>
      <c r="O30" s="65">
        <f t="shared" si="7"/>
        <v>0</v>
      </c>
      <c r="P30" s="65">
        <f t="shared" si="8"/>
        <v>0</v>
      </c>
      <c r="Q30" s="63" t="str">
        <f t="shared" si="0"/>
        <v>K</v>
      </c>
      <c r="R30" s="184"/>
      <c r="S30" s="184"/>
      <c r="T30" s="185"/>
      <c r="Y30" s="57"/>
    </row>
    <row r="31" spans="1:25" s="16" customFormat="1">
      <c r="A31" s="58" t="s">
        <v>58</v>
      </c>
      <c r="B31" s="59">
        <v>0</v>
      </c>
      <c r="C31" s="60">
        <v>0</v>
      </c>
      <c r="D31" s="60">
        <v>0</v>
      </c>
      <c r="E31" s="61" t="s">
        <v>63</v>
      </c>
      <c r="F31" s="62">
        <f t="shared" si="1"/>
        <v>0</v>
      </c>
      <c r="G31" s="120">
        <f t="shared" si="2"/>
        <v>0</v>
      </c>
      <c r="H31" s="60">
        <v>0</v>
      </c>
      <c r="I31" s="63" t="str">
        <f t="shared" si="3"/>
        <v>K</v>
      </c>
      <c r="J31" s="62">
        <f t="shared" si="4"/>
        <v>0</v>
      </c>
      <c r="K31" s="120">
        <f t="shared" si="5"/>
        <v>0</v>
      </c>
      <c r="L31" s="60">
        <v>0</v>
      </c>
      <c r="M31" s="63" t="str">
        <f t="shared" si="9"/>
        <v>K</v>
      </c>
      <c r="N31" s="64">
        <f t="shared" si="6"/>
        <v>0</v>
      </c>
      <c r="O31" s="65">
        <f t="shared" si="7"/>
        <v>0</v>
      </c>
      <c r="P31" s="65">
        <f t="shared" si="8"/>
        <v>0</v>
      </c>
      <c r="Q31" s="63" t="str">
        <f t="shared" si="0"/>
        <v>K</v>
      </c>
      <c r="R31" s="184"/>
      <c r="S31" s="184"/>
      <c r="T31" s="185"/>
      <c r="Y31" s="57"/>
    </row>
    <row r="32" spans="1:25" s="16" customFormat="1">
      <c r="A32" s="58" t="s">
        <v>139</v>
      </c>
      <c r="B32" s="59">
        <v>0</v>
      </c>
      <c r="C32" s="60">
        <v>0</v>
      </c>
      <c r="D32" s="60">
        <v>0</v>
      </c>
      <c r="E32" s="61" t="s">
        <v>63</v>
      </c>
      <c r="F32" s="62">
        <f t="shared" si="1"/>
        <v>0</v>
      </c>
      <c r="G32" s="120">
        <f t="shared" si="2"/>
        <v>0</v>
      </c>
      <c r="H32" s="60">
        <v>0</v>
      </c>
      <c r="I32" s="63" t="str">
        <f t="shared" si="3"/>
        <v>K</v>
      </c>
      <c r="J32" s="62">
        <f t="shared" si="4"/>
        <v>0</v>
      </c>
      <c r="K32" s="120">
        <f t="shared" si="5"/>
        <v>0</v>
      </c>
      <c r="L32" s="60">
        <v>0</v>
      </c>
      <c r="M32" s="63" t="str">
        <f t="shared" si="9"/>
        <v>K</v>
      </c>
      <c r="N32" s="64">
        <f t="shared" si="6"/>
        <v>0</v>
      </c>
      <c r="O32" s="65">
        <f t="shared" si="7"/>
        <v>0</v>
      </c>
      <c r="P32" s="65">
        <f t="shared" si="8"/>
        <v>0</v>
      </c>
      <c r="Q32" s="63" t="str">
        <f t="shared" si="0"/>
        <v>K</v>
      </c>
      <c r="R32" s="184"/>
      <c r="S32" s="184"/>
      <c r="T32" s="185"/>
      <c r="Y32" s="57"/>
    </row>
    <row r="33" spans="1:25" s="16" customFormat="1" ht="12" customHeight="1" thickBot="1">
      <c r="A33" s="67" t="s">
        <v>51</v>
      </c>
      <c r="B33" s="70">
        <f>ROUND(SUM(B27:B32),0)</f>
        <v>0</v>
      </c>
      <c r="C33" s="68">
        <f>ROUND(SUM(C27:C32),0)</f>
        <v>0</v>
      </c>
      <c r="D33" s="68">
        <f>ROUND(SUM(D27:D32),0)</f>
        <v>0</v>
      </c>
      <c r="E33" s="69"/>
      <c r="F33" s="70">
        <f>ROUND(SUM(F27:F32),0)</f>
        <v>0</v>
      </c>
      <c r="G33" s="68">
        <f>ROUND(SUM(G27:G32),0)</f>
        <v>0</v>
      </c>
      <c r="H33" s="68">
        <f>ROUND(SUM(H27:H32),0)</f>
        <v>0</v>
      </c>
      <c r="I33" s="69"/>
      <c r="J33" s="70">
        <f>ROUND(SUM(J27:J32),0)</f>
        <v>0</v>
      </c>
      <c r="K33" s="176">
        <f>ROUND(SUM(K27:K32),0)</f>
        <v>0</v>
      </c>
      <c r="L33" s="68">
        <f>ROUND(SUM(L27:L32),0)</f>
        <v>0</v>
      </c>
      <c r="M33" s="69"/>
      <c r="N33" s="70">
        <f>SUM(B33,F33,J33)</f>
        <v>0</v>
      </c>
      <c r="O33" s="68">
        <f>SUM(C33,G33,K33)</f>
        <v>0</v>
      </c>
      <c r="P33" s="68">
        <f>SUM(D33,H33,L33)</f>
        <v>0</v>
      </c>
      <c r="Q33" s="69"/>
      <c r="R33" s="184"/>
      <c r="S33" s="184"/>
      <c r="T33" s="186"/>
      <c r="Y33" s="57"/>
    </row>
    <row r="34" spans="1:25" s="16" customFormat="1">
      <c r="A34" s="71" t="s">
        <v>28</v>
      </c>
      <c r="B34" s="55"/>
      <c r="C34" s="56"/>
      <c r="D34" s="56"/>
      <c r="E34" s="72"/>
      <c r="F34" s="55"/>
      <c r="G34" s="56"/>
      <c r="H34" s="56"/>
      <c r="I34" s="72"/>
      <c r="J34" s="55"/>
      <c r="K34" s="56"/>
      <c r="L34" s="56"/>
      <c r="M34" s="72"/>
      <c r="N34" s="55"/>
      <c r="O34" s="56"/>
      <c r="P34" s="56"/>
      <c r="Q34" s="72"/>
      <c r="R34" s="184"/>
      <c r="S34" s="184"/>
      <c r="T34" s="186"/>
      <c r="Y34" s="57"/>
    </row>
    <row r="35" spans="1:25" s="16" customFormat="1">
      <c r="A35" s="58" t="s">
        <v>9</v>
      </c>
      <c r="B35" s="59">
        <v>0</v>
      </c>
      <c r="C35" s="60">
        <v>0</v>
      </c>
      <c r="D35" s="60">
        <v>0</v>
      </c>
      <c r="E35" s="61"/>
      <c r="F35" s="59">
        <v>0</v>
      </c>
      <c r="G35" s="60">
        <v>0</v>
      </c>
      <c r="H35" s="60">
        <v>0</v>
      </c>
      <c r="I35" s="61"/>
      <c r="J35" s="59">
        <v>0</v>
      </c>
      <c r="K35" s="60">
        <v>0</v>
      </c>
      <c r="L35" s="60">
        <v>0</v>
      </c>
      <c r="M35" s="61"/>
      <c r="N35" s="64">
        <f>SUM(B35,F35,J35)</f>
        <v>0</v>
      </c>
      <c r="O35" s="180">
        <f>SUM(C35,G35,K35)</f>
        <v>0</v>
      </c>
      <c r="P35" s="180">
        <f>SUM(D35,H35,L35)</f>
        <v>0</v>
      </c>
      <c r="Q35" s="61"/>
      <c r="R35" s="184"/>
      <c r="S35" s="184"/>
      <c r="T35" s="186"/>
      <c r="Y35" s="57"/>
    </row>
    <row r="36" spans="1:25" s="16" customFormat="1">
      <c r="A36" s="58" t="s">
        <v>140</v>
      </c>
      <c r="B36" s="59">
        <v>0</v>
      </c>
      <c r="C36" s="60">
        <v>0</v>
      </c>
      <c r="D36" s="60">
        <v>0</v>
      </c>
      <c r="E36" s="61"/>
      <c r="F36" s="59">
        <v>0</v>
      </c>
      <c r="G36" s="60">
        <v>0</v>
      </c>
      <c r="H36" s="60">
        <v>0</v>
      </c>
      <c r="I36" s="61"/>
      <c r="J36" s="59">
        <v>0</v>
      </c>
      <c r="K36" s="60">
        <v>0</v>
      </c>
      <c r="L36" s="60">
        <v>0</v>
      </c>
      <c r="M36" s="61"/>
      <c r="N36" s="64">
        <f t="shared" ref="N36:N39" si="10">SUM(B36,F36,J36)</f>
        <v>0</v>
      </c>
      <c r="O36" s="180">
        <f t="shared" ref="O36:O39" si="11">SUM(C36,G36,K36)</f>
        <v>0</v>
      </c>
      <c r="P36" s="180">
        <f t="shared" ref="P36:P39" si="12">SUM(D36,H36,L36)</f>
        <v>0</v>
      </c>
      <c r="Q36" s="61"/>
      <c r="R36" s="184"/>
      <c r="S36" s="184"/>
      <c r="T36" s="186"/>
      <c r="Y36" s="57"/>
    </row>
    <row r="37" spans="1:25" s="16" customFormat="1">
      <c r="A37" s="58" t="s">
        <v>29</v>
      </c>
      <c r="B37" s="64">
        <f>SUMPRODUCT(B13:B14,C13:C14)*B23/12</f>
        <v>0</v>
      </c>
      <c r="C37" s="60">
        <v>0</v>
      </c>
      <c r="D37" s="60">
        <v>0</v>
      </c>
      <c r="E37" s="61"/>
      <c r="F37" s="64">
        <f>SUMPRODUCT(F13:F14,G13:G14)*F23/12</f>
        <v>0</v>
      </c>
      <c r="G37" s="60">
        <f>SUMPRODUCT(G13:G14,I13:I14)</f>
        <v>0</v>
      </c>
      <c r="H37" s="60">
        <v>0</v>
      </c>
      <c r="I37" s="61"/>
      <c r="J37" s="64">
        <f>SUMPRODUCT(J13:J14,K13:K14)*J23/12</f>
        <v>0</v>
      </c>
      <c r="K37" s="60">
        <f>SUMPRODUCT(K13:K14,M13:M14)</f>
        <v>0</v>
      </c>
      <c r="L37" s="60">
        <v>0</v>
      </c>
      <c r="M37" s="61"/>
      <c r="N37" s="64">
        <f t="shared" si="10"/>
        <v>0</v>
      </c>
      <c r="O37" s="180">
        <f t="shared" si="11"/>
        <v>0</v>
      </c>
      <c r="P37" s="180">
        <f t="shared" si="12"/>
        <v>0</v>
      </c>
      <c r="Q37" s="61"/>
      <c r="R37" s="184"/>
      <c r="S37" s="184"/>
      <c r="T37" s="186"/>
      <c r="Y37" s="57"/>
    </row>
    <row r="38" spans="1:25" s="16" customFormat="1">
      <c r="A38" s="58" t="s">
        <v>141</v>
      </c>
      <c r="B38" s="64">
        <f>(B16*C16*D16*E16)*B23/12</f>
        <v>0</v>
      </c>
      <c r="C38" s="60">
        <v>0</v>
      </c>
      <c r="D38" s="60">
        <v>0</v>
      </c>
      <c r="E38" s="61"/>
      <c r="F38" s="64">
        <f>(F16*G16*H16*I16)*F23/12</f>
        <v>0</v>
      </c>
      <c r="G38" s="60">
        <v>0</v>
      </c>
      <c r="H38" s="60">
        <v>0</v>
      </c>
      <c r="I38" s="61"/>
      <c r="J38" s="64">
        <f>(J16*K16*L16*M16)*J23/12</f>
        <v>0</v>
      </c>
      <c r="K38" s="60">
        <v>0</v>
      </c>
      <c r="L38" s="60">
        <v>0</v>
      </c>
      <c r="M38" s="61"/>
      <c r="N38" s="64">
        <f t="shared" si="10"/>
        <v>0</v>
      </c>
      <c r="O38" s="180">
        <f t="shared" si="11"/>
        <v>0</v>
      </c>
      <c r="P38" s="180">
        <f t="shared" si="12"/>
        <v>0</v>
      </c>
      <c r="Q38" s="61"/>
      <c r="R38" s="184"/>
      <c r="S38" s="184"/>
      <c r="T38" s="186"/>
      <c r="Y38" s="57"/>
    </row>
    <row r="39" spans="1:25" s="16" customFormat="1">
      <c r="A39" s="58" t="s">
        <v>67</v>
      </c>
      <c r="B39" s="59">
        <v>0</v>
      </c>
      <c r="C39" s="60">
        <v>0</v>
      </c>
      <c r="D39" s="60">
        <v>0</v>
      </c>
      <c r="E39" s="61"/>
      <c r="F39" s="59">
        <v>0</v>
      </c>
      <c r="G39" s="60">
        <v>0</v>
      </c>
      <c r="H39" s="60">
        <v>0</v>
      </c>
      <c r="I39" s="61"/>
      <c r="J39" s="59">
        <v>0</v>
      </c>
      <c r="K39" s="60">
        <v>0</v>
      </c>
      <c r="L39" s="60">
        <v>0</v>
      </c>
      <c r="M39" s="61"/>
      <c r="N39" s="64">
        <f t="shared" si="10"/>
        <v>0</v>
      </c>
      <c r="O39" s="180">
        <f t="shared" si="11"/>
        <v>0</v>
      </c>
      <c r="P39" s="180">
        <f t="shared" si="12"/>
        <v>0</v>
      </c>
      <c r="Q39" s="61"/>
      <c r="R39" s="184"/>
      <c r="S39" s="184"/>
      <c r="T39" s="186"/>
      <c r="Y39" s="57"/>
    </row>
    <row r="40" spans="1:25" s="16" customFormat="1" ht="13.8" thickBot="1">
      <c r="A40" s="67" t="s">
        <v>142</v>
      </c>
      <c r="B40" s="70">
        <f>B33+SUM(B35:B39)</f>
        <v>0</v>
      </c>
      <c r="C40" s="68">
        <f>C33+SUM(C35:C39)</f>
        <v>0</v>
      </c>
      <c r="D40" s="68">
        <f>D33+SUM(D35:D39)</f>
        <v>0</v>
      </c>
      <c r="E40" s="69"/>
      <c r="F40" s="70">
        <f>F33+SUM(F35:F39)</f>
        <v>0</v>
      </c>
      <c r="G40" s="68">
        <f>G33+SUM(G35:G39)</f>
        <v>0</v>
      </c>
      <c r="H40" s="68">
        <f>H33+SUM(H35:H39)</f>
        <v>0</v>
      </c>
      <c r="I40" s="69"/>
      <c r="J40" s="70">
        <f>J33+SUM(J35:J39)</f>
        <v>0</v>
      </c>
      <c r="K40" s="68">
        <f>K33+SUM(K35:K39)</f>
        <v>0</v>
      </c>
      <c r="L40" s="68">
        <f>L33+SUM(L35:L39)</f>
        <v>0</v>
      </c>
      <c r="M40" s="69"/>
      <c r="N40" s="70">
        <f t="shared" ref="N40:P43" si="13">SUM(B40,F40,J40)</f>
        <v>0</v>
      </c>
      <c r="O40" s="176">
        <f t="shared" si="13"/>
        <v>0</v>
      </c>
      <c r="P40" s="176">
        <f t="shared" si="13"/>
        <v>0</v>
      </c>
      <c r="Q40" s="69"/>
      <c r="R40" s="184"/>
      <c r="S40" s="184"/>
      <c r="T40" s="186"/>
      <c r="Y40" s="57"/>
    </row>
    <row r="41" spans="1:25" s="16" customFormat="1" ht="13.8" thickBot="1">
      <c r="A41" s="73" t="s">
        <v>31</v>
      </c>
      <c r="B41" s="74">
        <f>ROUND($B$76*(B33+B35+B36+B39),0)</f>
        <v>0</v>
      </c>
      <c r="C41" s="75">
        <f>ROUND($B$76*(C33+C35+C36+C39),0)</f>
        <v>0</v>
      </c>
      <c r="D41" s="75">
        <f>ROUND($B$76*(D33+D35+D36+D39),0)</f>
        <v>0</v>
      </c>
      <c r="E41" s="76"/>
      <c r="F41" s="74">
        <f>ROUND($B$76*(F33+F35+F36+F39),0)</f>
        <v>0</v>
      </c>
      <c r="G41" s="75">
        <f>ROUND($B$76*(G33+G35+G36+G39),0)</f>
        <v>0</v>
      </c>
      <c r="H41" s="75">
        <f>ROUND($B$76*(H33+H35+H36+H39),0)</f>
        <v>0</v>
      </c>
      <c r="I41" s="76"/>
      <c r="J41" s="74">
        <f>ROUND($B$76*(J33+J35+J36+J39),0)</f>
        <v>0</v>
      </c>
      <c r="K41" s="75">
        <f>ROUND($B$76*(K33+K35+K36+K39),0)</f>
        <v>0</v>
      </c>
      <c r="L41" s="75">
        <f>ROUND($B$76*(L33+L35+L36+L39),0)</f>
        <v>0</v>
      </c>
      <c r="M41" s="76"/>
      <c r="N41" s="74">
        <f t="shared" si="13"/>
        <v>0</v>
      </c>
      <c r="O41" s="181">
        <f t="shared" si="13"/>
        <v>0</v>
      </c>
      <c r="P41" s="181">
        <f t="shared" si="13"/>
        <v>0</v>
      </c>
      <c r="Q41" s="76"/>
      <c r="R41" s="184"/>
      <c r="S41" s="184"/>
      <c r="T41" s="186"/>
      <c r="Y41" s="57"/>
    </row>
    <row r="42" spans="1:25" s="16" customFormat="1" ht="13.8" thickBot="1">
      <c r="A42" s="77" t="s">
        <v>32</v>
      </c>
      <c r="B42" s="70">
        <f>SUM(B40:B41)</f>
        <v>0</v>
      </c>
      <c r="C42" s="68">
        <f>SUM(C40:C41)</f>
        <v>0</v>
      </c>
      <c r="D42" s="68">
        <f>SUM(D40:D41)</f>
        <v>0</v>
      </c>
      <c r="E42" s="69"/>
      <c r="F42" s="70">
        <f>SUM(F40:F41)</f>
        <v>0</v>
      </c>
      <c r="G42" s="68">
        <f>SUM(G40:G41)</f>
        <v>0</v>
      </c>
      <c r="H42" s="68">
        <f>SUM(H40:H41)</f>
        <v>0</v>
      </c>
      <c r="I42" s="69"/>
      <c r="J42" s="70">
        <f>SUM(J40:J41)</f>
        <v>0</v>
      </c>
      <c r="K42" s="68">
        <f>SUM(K40:K41)</f>
        <v>0</v>
      </c>
      <c r="L42" s="68">
        <f>SUM(L40:L41)</f>
        <v>0</v>
      </c>
      <c r="M42" s="69"/>
      <c r="N42" s="74">
        <f t="shared" si="13"/>
        <v>0</v>
      </c>
      <c r="O42" s="181">
        <f t="shared" si="13"/>
        <v>0</v>
      </c>
      <c r="P42" s="181">
        <f t="shared" si="13"/>
        <v>0</v>
      </c>
      <c r="Q42" s="69"/>
      <c r="R42" s="184"/>
      <c r="S42" s="184"/>
      <c r="T42" s="186"/>
      <c r="Y42" s="57"/>
    </row>
    <row r="43" spans="1:25" s="16" customFormat="1" ht="15" customHeight="1" thickBot="1">
      <c r="A43" s="78" t="s">
        <v>33</v>
      </c>
      <c r="B43" s="79">
        <v>0</v>
      </c>
      <c r="C43" s="80">
        <v>0</v>
      </c>
      <c r="D43" s="80">
        <v>0</v>
      </c>
      <c r="E43" s="81"/>
      <c r="F43" s="79">
        <v>0</v>
      </c>
      <c r="G43" s="80">
        <v>0</v>
      </c>
      <c r="H43" s="80">
        <v>0</v>
      </c>
      <c r="I43" s="81"/>
      <c r="J43" s="79">
        <v>0</v>
      </c>
      <c r="K43" s="80">
        <v>0</v>
      </c>
      <c r="L43" s="80">
        <v>0</v>
      </c>
      <c r="M43" s="81"/>
      <c r="N43" s="82">
        <f t="shared" si="13"/>
        <v>0</v>
      </c>
      <c r="O43" s="182">
        <f t="shared" si="13"/>
        <v>0</v>
      </c>
      <c r="P43" s="182">
        <f t="shared" si="13"/>
        <v>0</v>
      </c>
      <c r="Q43" s="81"/>
      <c r="R43" s="184"/>
      <c r="S43" s="184"/>
      <c r="T43" s="186"/>
      <c r="Y43" s="57"/>
    </row>
    <row r="44" spans="1:25" s="16" customFormat="1">
      <c r="A44" s="83" t="s">
        <v>34</v>
      </c>
      <c r="B44" s="84"/>
      <c r="C44" s="85"/>
      <c r="D44" s="85"/>
      <c r="E44" s="76"/>
      <c r="F44" s="84"/>
      <c r="G44" s="85"/>
      <c r="H44" s="85"/>
      <c r="I44" s="76"/>
      <c r="J44" s="84"/>
      <c r="K44" s="85"/>
      <c r="L44" s="85"/>
      <c r="M44" s="76"/>
      <c r="N44" s="84"/>
      <c r="O44" s="183"/>
      <c r="P44" s="85"/>
      <c r="Q44" s="76"/>
      <c r="R44" s="184"/>
      <c r="S44" s="184"/>
      <c r="T44" s="186"/>
      <c r="Y44" s="57"/>
    </row>
    <row r="45" spans="1:25" s="16" customFormat="1">
      <c r="A45" s="86" t="s">
        <v>35</v>
      </c>
      <c r="B45" s="59">
        <v>0</v>
      </c>
      <c r="C45" s="60">
        <v>0</v>
      </c>
      <c r="D45" s="60">
        <v>0</v>
      </c>
      <c r="E45" s="61"/>
      <c r="F45" s="59">
        <v>0</v>
      </c>
      <c r="G45" s="60">
        <v>0</v>
      </c>
      <c r="H45" s="60">
        <v>0</v>
      </c>
      <c r="I45" s="61"/>
      <c r="J45" s="59">
        <v>0</v>
      </c>
      <c r="K45" s="60">
        <v>0</v>
      </c>
      <c r="L45" s="60">
        <v>0</v>
      </c>
      <c r="M45" s="61"/>
      <c r="N45" s="64">
        <f t="shared" ref="N45:P47" si="14">SUM(B45,F45,J45)</f>
        <v>0</v>
      </c>
      <c r="O45" s="65">
        <f t="shared" si="14"/>
        <v>0</v>
      </c>
      <c r="P45" s="65">
        <f t="shared" si="14"/>
        <v>0</v>
      </c>
      <c r="Q45" s="61"/>
      <c r="R45" s="184"/>
      <c r="S45" s="184"/>
      <c r="T45" s="186"/>
      <c r="Y45" s="57"/>
    </row>
    <row r="46" spans="1:25" s="16" customFormat="1">
      <c r="A46" s="86" t="s">
        <v>36</v>
      </c>
      <c r="B46" s="59">
        <v>0</v>
      </c>
      <c r="C46" s="60">
        <v>0</v>
      </c>
      <c r="D46" s="60">
        <v>0</v>
      </c>
      <c r="E46" s="61"/>
      <c r="F46" s="59">
        <v>0</v>
      </c>
      <c r="G46" s="60">
        <v>0</v>
      </c>
      <c r="H46" s="60">
        <v>0</v>
      </c>
      <c r="I46" s="61"/>
      <c r="J46" s="59">
        <v>0</v>
      </c>
      <c r="K46" s="60">
        <v>0</v>
      </c>
      <c r="L46" s="60">
        <v>0</v>
      </c>
      <c r="M46" s="61"/>
      <c r="N46" s="64">
        <f t="shared" si="14"/>
        <v>0</v>
      </c>
      <c r="O46" s="65">
        <f t="shared" si="14"/>
        <v>0</v>
      </c>
      <c r="P46" s="65">
        <f t="shared" si="14"/>
        <v>0</v>
      </c>
      <c r="Q46" s="61"/>
      <c r="R46" s="184"/>
      <c r="S46" s="184"/>
      <c r="T46" s="186"/>
      <c r="Y46" s="57"/>
    </row>
    <row r="47" spans="1:25" s="16" customFormat="1" ht="15" customHeight="1" thickBot="1">
      <c r="A47" s="77" t="s">
        <v>37</v>
      </c>
      <c r="B47" s="70">
        <f>(B45+B46)</f>
        <v>0</v>
      </c>
      <c r="C47" s="68">
        <f>(C45+C46)</f>
        <v>0</v>
      </c>
      <c r="D47" s="68">
        <f>(D45+D46)</f>
        <v>0</v>
      </c>
      <c r="E47" s="69"/>
      <c r="F47" s="70">
        <f>(F45+F46)</f>
        <v>0</v>
      </c>
      <c r="G47" s="68">
        <f>(G45+G46)</f>
        <v>0</v>
      </c>
      <c r="H47" s="68">
        <f>(H45+H46)</f>
        <v>0</v>
      </c>
      <c r="I47" s="69"/>
      <c r="J47" s="70">
        <f>(J45+J46)</f>
        <v>0</v>
      </c>
      <c r="K47" s="68">
        <f>(K45+K46)</f>
        <v>0</v>
      </c>
      <c r="L47" s="68">
        <f>(L45+L46)</f>
        <v>0</v>
      </c>
      <c r="M47" s="69"/>
      <c r="N47" s="70">
        <f t="shared" si="14"/>
        <v>0</v>
      </c>
      <c r="O47" s="68">
        <f t="shared" si="14"/>
        <v>0</v>
      </c>
      <c r="P47" s="68">
        <f t="shared" si="14"/>
        <v>0</v>
      </c>
      <c r="Q47" s="69"/>
      <c r="R47" s="184"/>
      <c r="S47" s="184"/>
      <c r="T47" s="186"/>
      <c r="Y47" s="57"/>
    </row>
    <row r="48" spans="1:25" s="16" customFormat="1">
      <c r="A48" s="87" t="s">
        <v>43</v>
      </c>
      <c r="B48" s="55"/>
      <c r="C48" s="56"/>
      <c r="D48" s="56"/>
      <c r="E48" s="72"/>
      <c r="F48" s="55"/>
      <c r="G48" s="56"/>
      <c r="H48" s="56"/>
      <c r="I48" s="72"/>
      <c r="J48" s="55"/>
      <c r="K48" s="56"/>
      <c r="L48" s="56"/>
      <c r="M48" s="72"/>
      <c r="N48" s="55"/>
      <c r="O48" s="56"/>
      <c r="P48" s="56"/>
      <c r="Q48" s="72"/>
      <c r="R48" s="184"/>
      <c r="S48" s="184"/>
      <c r="T48" s="186"/>
      <c r="Y48" s="57"/>
    </row>
    <row r="49" spans="1:26" s="16" customFormat="1">
      <c r="A49" s="86" t="s">
        <v>38</v>
      </c>
      <c r="B49" s="59">
        <v>0</v>
      </c>
      <c r="C49" s="60">
        <v>0</v>
      </c>
      <c r="D49" s="60">
        <v>0</v>
      </c>
      <c r="E49" s="61"/>
      <c r="F49" s="59">
        <v>0</v>
      </c>
      <c r="G49" s="60">
        <v>0</v>
      </c>
      <c r="H49" s="60">
        <v>0</v>
      </c>
      <c r="I49" s="61"/>
      <c r="J49" s="59">
        <v>0</v>
      </c>
      <c r="K49" s="60">
        <v>0</v>
      </c>
      <c r="L49" s="60">
        <v>0</v>
      </c>
      <c r="M49" s="61"/>
      <c r="N49" s="64">
        <f t="shared" ref="N49:P53" si="15">SUM(B49,F49,J49)</f>
        <v>0</v>
      </c>
      <c r="O49" s="65">
        <f t="shared" si="15"/>
        <v>0</v>
      </c>
      <c r="P49" s="65">
        <f t="shared" si="15"/>
        <v>0</v>
      </c>
      <c r="Q49" s="61"/>
      <c r="R49" s="184"/>
      <c r="S49" s="184"/>
      <c r="T49" s="186"/>
      <c r="Y49" s="57"/>
    </row>
    <row r="50" spans="1:26" s="16" customFormat="1">
      <c r="A50" s="86" t="s">
        <v>39</v>
      </c>
      <c r="B50" s="59">
        <v>0</v>
      </c>
      <c r="C50" s="60">
        <v>0</v>
      </c>
      <c r="D50" s="60">
        <v>0</v>
      </c>
      <c r="E50" s="61"/>
      <c r="F50" s="59">
        <v>0</v>
      </c>
      <c r="G50" s="60">
        <v>0</v>
      </c>
      <c r="H50" s="60">
        <v>0</v>
      </c>
      <c r="I50" s="61"/>
      <c r="J50" s="59">
        <v>0</v>
      </c>
      <c r="K50" s="60">
        <v>0</v>
      </c>
      <c r="L50" s="60">
        <v>0</v>
      </c>
      <c r="M50" s="61"/>
      <c r="N50" s="64">
        <f t="shared" si="15"/>
        <v>0</v>
      </c>
      <c r="O50" s="65">
        <f t="shared" si="15"/>
        <v>0</v>
      </c>
      <c r="P50" s="65">
        <f t="shared" si="15"/>
        <v>0</v>
      </c>
      <c r="Q50" s="61"/>
      <c r="R50" s="184"/>
      <c r="S50" s="184"/>
      <c r="T50" s="186"/>
      <c r="Y50" s="57"/>
    </row>
    <row r="51" spans="1:26" s="16" customFormat="1">
      <c r="A51" s="86" t="s">
        <v>40</v>
      </c>
      <c r="B51" s="59">
        <v>0</v>
      </c>
      <c r="C51" s="60">
        <v>0</v>
      </c>
      <c r="D51" s="60">
        <v>0</v>
      </c>
      <c r="E51" s="61"/>
      <c r="F51" s="59">
        <v>0</v>
      </c>
      <c r="G51" s="60">
        <v>0</v>
      </c>
      <c r="H51" s="60">
        <v>0</v>
      </c>
      <c r="I51" s="61"/>
      <c r="J51" s="59">
        <v>0</v>
      </c>
      <c r="K51" s="60">
        <v>0</v>
      </c>
      <c r="L51" s="60">
        <v>0</v>
      </c>
      <c r="M51" s="61"/>
      <c r="N51" s="64">
        <f t="shared" si="15"/>
        <v>0</v>
      </c>
      <c r="O51" s="65">
        <f t="shared" si="15"/>
        <v>0</v>
      </c>
      <c r="P51" s="65">
        <f t="shared" si="15"/>
        <v>0</v>
      </c>
      <c r="Q51" s="61"/>
      <c r="R51" s="184"/>
      <c r="S51" s="184"/>
      <c r="T51" s="186"/>
      <c r="Y51" s="57"/>
    </row>
    <row r="52" spans="1:26" s="16" customFormat="1">
      <c r="A52" s="86" t="s">
        <v>41</v>
      </c>
      <c r="B52" s="59">
        <v>0</v>
      </c>
      <c r="C52" s="60">
        <v>0</v>
      </c>
      <c r="D52" s="60">
        <v>0</v>
      </c>
      <c r="E52" s="61"/>
      <c r="F52" s="59">
        <v>0</v>
      </c>
      <c r="G52" s="60">
        <v>0</v>
      </c>
      <c r="H52" s="60">
        <v>0</v>
      </c>
      <c r="I52" s="61"/>
      <c r="J52" s="59">
        <v>0</v>
      </c>
      <c r="K52" s="60">
        <v>0</v>
      </c>
      <c r="L52" s="60">
        <v>0</v>
      </c>
      <c r="M52" s="61"/>
      <c r="N52" s="64">
        <f t="shared" si="15"/>
        <v>0</v>
      </c>
      <c r="O52" s="65">
        <f t="shared" si="15"/>
        <v>0</v>
      </c>
      <c r="P52" s="65">
        <f t="shared" si="15"/>
        <v>0</v>
      </c>
      <c r="Q52" s="61"/>
      <c r="R52" s="184"/>
      <c r="S52" s="184"/>
      <c r="T52" s="186"/>
      <c r="Y52" s="57"/>
    </row>
    <row r="53" spans="1:26" s="16" customFormat="1" ht="14.25" customHeight="1" thickBot="1">
      <c r="A53" s="77" t="s">
        <v>42</v>
      </c>
      <c r="B53" s="70">
        <f>SUM(B49:B52)</f>
        <v>0</v>
      </c>
      <c r="C53" s="68">
        <f>SUM(C49:C52)</f>
        <v>0</v>
      </c>
      <c r="D53" s="68">
        <f>SUM(D49:D52)</f>
        <v>0</v>
      </c>
      <c r="E53" s="69"/>
      <c r="F53" s="70">
        <f>SUM(F49:F52)</f>
        <v>0</v>
      </c>
      <c r="G53" s="68">
        <f>SUM(G49:G52)</f>
        <v>0</v>
      </c>
      <c r="H53" s="68">
        <f>SUM(H49:H52)</f>
        <v>0</v>
      </c>
      <c r="I53" s="69"/>
      <c r="J53" s="70">
        <f>SUM(J49:J52)</f>
        <v>0</v>
      </c>
      <c r="K53" s="68">
        <f>SUM(K49:K52)</f>
        <v>0</v>
      </c>
      <c r="L53" s="68">
        <f>SUM(L49:L52)</f>
        <v>0</v>
      </c>
      <c r="M53" s="69"/>
      <c r="N53" s="70">
        <f t="shared" si="15"/>
        <v>0</v>
      </c>
      <c r="O53" s="68">
        <f t="shared" si="15"/>
        <v>0</v>
      </c>
      <c r="P53" s="68">
        <f t="shared" si="15"/>
        <v>0</v>
      </c>
      <c r="Q53" s="69"/>
      <c r="R53" s="184"/>
      <c r="S53" s="184"/>
      <c r="T53" s="186"/>
      <c r="Y53" s="57"/>
    </row>
    <row r="54" spans="1:26" s="16" customFormat="1">
      <c r="A54" s="87" t="s">
        <v>48</v>
      </c>
      <c r="B54" s="55"/>
      <c r="C54" s="56"/>
      <c r="D54" s="56"/>
      <c r="E54" s="72"/>
      <c r="F54" s="55"/>
      <c r="G54" s="56"/>
      <c r="H54" s="56"/>
      <c r="I54" s="72"/>
      <c r="J54" s="55"/>
      <c r="K54" s="56"/>
      <c r="L54" s="56"/>
      <c r="M54" s="72"/>
      <c r="N54" s="55"/>
      <c r="O54" s="56"/>
      <c r="P54" s="56"/>
      <c r="Q54" s="72"/>
      <c r="R54" s="184"/>
      <c r="S54" s="184"/>
      <c r="T54" s="186"/>
      <c r="Y54" s="57"/>
    </row>
    <row r="55" spans="1:26" s="16" customFormat="1">
      <c r="A55" s="86" t="s">
        <v>44</v>
      </c>
      <c r="B55" s="59">
        <v>0</v>
      </c>
      <c r="C55" s="60">
        <v>0</v>
      </c>
      <c r="D55" s="60">
        <v>0</v>
      </c>
      <c r="E55" s="61"/>
      <c r="F55" s="59">
        <v>0</v>
      </c>
      <c r="G55" s="60">
        <v>0</v>
      </c>
      <c r="H55" s="60">
        <v>0</v>
      </c>
      <c r="I55" s="61"/>
      <c r="J55" s="59">
        <v>0</v>
      </c>
      <c r="K55" s="60">
        <v>0</v>
      </c>
      <c r="L55" s="60">
        <v>0</v>
      </c>
      <c r="M55" s="61"/>
      <c r="N55" s="64">
        <f t="shared" ref="N55:P59" si="16">SUM(B55,F55,J55)</f>
        <v>0</v>
      </c>
      <c r="O55" s="65">
        <f t="shared" si="16"/>
        <v>0</v>
      </c>
      <c r="P55" s="65">
        <f t="shared" si="16"/>
        <v>0</v>
      </c>
      <c r="Q55" s="61"/>
      <c r="R55" s="184"/>
      <c r="S55" s="184"/>
      <c r="T55" s="186"/>
      <c r="Y55" s="57"/>
    </row>
    <row r="56" spans="1:26" s="16" customFormat="1">
      <c r="A56" s="86" t="s">
        <v>45</v>
      </c>
      <c r="B56" s="59">
        <v>0</v>
      </c>
      <c r="C56" s="60">
        <v>0</v>
      </c>
      <c r="D56" s="60">
        <v>0</v>
      </c>
      <c r="E56" s="61"/>
      <c r="F56" s="59">
        <v>0</v>
      </c>
      <c r="G56" s="60">
        <v>0</v>
      </c>
      <c r="H56" s="60">
        <v>0</v>
      </c>
      <c r="I56" s="61"/>
      <c r="J56" s="59">
        <v>0</v>
      </c>
      <c r="K56" s="60">
        <v>0</v>
      </c>
      <c r="L56" s="60">
        <v>0</v>
      </c>
      <c r="M56" s="61"/>
      <c r="N56" s="64">
        <f t="shared" si="16"/>
        <v>0</v>
      </c>
      <c r="O56" s="65">
        <f t="shared" si="16"/>
        <v>0</v>
      </c>
      <c r="P56" s="65">
        <f t="shared" si="16"/>
        <v>0</v>
      </c>
      <c r="Q56" s="61"/>
      <c r="R56" s="184"/>
      <c r="S56" s="184"/>
      <c r="T56" s="186"/>
      <c r="Y56" s="57"/>
    </row>
    <row r="57" spans="1:26" s="16" customFormat="1">
      <c r="A57" s="86" t="s">
        <v>110</v>
      </c>
      <c r="B57" s="59">
        <v>0</v>
      </c>
      <c r="C57" s="60">
        <v>0</v>
      </c>
      <c r="D57" s="60">
        <v>0</v>
      </c>
      <c r="E57" s="61"/>
      <c r="F57" s="59">
        <v>0</v>
      </c>
      <c r="G57" s="60">
        <v>0</v>
      </c>
      <c r="H57" s="60">
        <v>0</v>
      </c>
      <c r="I57" s="61"/>
      <c r="J57" s="59">
        <v>0</v>
      </c>
      <c r="K57" s="60">
        <v>0</v>
      </c>
      <c r="L57" s="60">
        <v>0</v>
      </c>
      <c r="M57" s="61"/>
      <c r="N57" s="64">
        <f t="shared" si="16"/>
        <v>0</v>
      </c>
      <c r="O57" s="65">
        <f t="shared" si="16"/>
        <v>0</v>
      </c>
      <c r="P57" s="65">
        <f t="shared" si="16"/>
        <v>0</v>
      </c>
      <c r="Q57" s="61"/>
      <c r="R57" s="184"/>
      <c r="S57" s="184"/>
      <c r="T57" s="186"/>
      <c r="Y57" s="57"/>
    </row>
    <row r="58" spans="1:26" s="16" customFormat="1">
      <c r="A58" s="86" t="s">
        <v>111</v>
      </c>
      <c r="B58" s="59">
        <v>0</v>
      </c>
      <c r="C58" s="60">
        <v>0</v>
      </c>
      <c r="D58" s="60">
        <v>0</v>
      </c>
      <c r="E58" s="61"/>
      <c r="F58" s="59">
        <v>0</v>
      </c>
      <c r="G58" s="60">
        <v>0</v>
      </c>
      <c r="H58" s="60">
        <v>0</v>
      </c>
      <c r="I58" s="61"/>
      <c r="J58" s="59">
        <v>0</v>
      </c>
      <c r="K58" s="60">
        <v>0</v>
      </c>
      <c r="L58" s="60">
        <v>0</v>
      </c>
      <c r="M58" s="61"/>
      <c r="N58" s="64">
        <f t="shared" si="16"/>
        <v>0</v>
      </c>
      <c r="O58" s="65">
        <f t="shared" si="16"/>
        <v>0</v>
      </c>
      <c r="P58" s="65">
        <f t="shared" si="16"/>
        <v>0</v>
      </c>
      <c r="Q58" s="61"/>
      <c r="R58" s="184"/>
      <c r="S58" s="184"/>
      <c r="T58" s="186"/>
      <c r="Y58" s="57"/>
    </row>
    <row r="59" spans="1:26" s="16" customFormat="1">
      <c r="A59" s="86" t="s">
        <v>46</v>
      </c>
      <c r="B59" s="59">
        <v>0</v>
      </c>
      <c r="C59" s="60">
        <v>0</v>
      </c>
      <c r="D59" s="60">
        <v>0</v>
      </c>
      <c r="E59" s="61"/>
      <c r="F59" s="59">
        <v>0</v>
      </c>
      <c r="G59" s="60">
        <v>0</v>
      </c>
      <c r="H59" s="60">
        <v>0</v>
      </c>
      <c r="I59" s="61"/>
      <c r="J59" s="59">
        <v>0</v>
      </c>
      <c r="K59" s="60">
        <v>0</v>
      </c>
      <c r="L59" s="60">
        <v>0</v>
      </c>
      <c r="M59" s="61"/>
      <c r="N59" s="64">
        <f t="shared" si="16"/>
        <v>0</v>
      </c>
      <c r="O59" s="65">
        <f t="shared" si="16"/>
        <v>0</v>
      </c>
      <c r="P59" s="65">
        <f t="shared" si="16"/>
        <v>0</v>
      </c>
      <c r="Q59" s="61"/>
      <c r="R59" s="184"/>
      <c r="S59" s="184"/>
      <c r="T59" s="186"/>
      <c r="Y59" s="57"/>
    </row>
    <row r="60" spans="1:26" s="16" customFormat="1">
      <c r="A60" s="86" t="s">
        <v>30</v>
      </c>
      <c r="B60" s="88"/>
      <c r="C60" s="89"/>
      <c r="D60" s="89"/>
      <c r="E60" s="61"/>
      <c r="F60" s="88"/>
      <c r="G60" s="89"/>
      <c r="H60" s="89"/>
      <c r="I60" s="61"/>
      <c r="J60" s="88"/>
      <c r="K60" s="89"/>
      <c r="L60" s="89"/>
      <c r="M60" s="61"/>
      <c r="N60" s="88"/>
      <c r="O60" s="89"/>
      <c r="P60" s="89"/>
      <c r="Q60" s="61"/>
      <c r="R60" s="184"/>
      <c r="S60" s="184"/>
      <c r="T60" s="186"/>
      <c r="Y60" s="57"/>
      <c r="Z60" s="90"/>
    </row>
    <row r="61" spans="1:26" s="16" customFormat="1">
      <c r="A61" s="91" t="s">
        <v>52</v>
      </c>
      <c r="B61" s="59">
        <v>0</v>
      </c>
      <c r="C61" s="60">
        <v>0</v>
      </c>
      <c r="D61" s="60">
        <v>0</v>
      </c>
      <c r="E61" s="61"/>
      <c r="F61" s="59">
        <v>0</v>
      </c>
      <c r="G61" s="60">
        <v>0</v>
      </c>
      <c r="H61" s="60">
        <v>0</v>
      </c>
      <c r="I61" s="61"/>
      <c r="J61" s="59">
        <v>0</v>
      </c>
      <c r="K61" s="60">
        <v>0</v>
      </c>
      <c r="L61" s="60">
        <v>0</v>
      </c>
      <c r="M61" s="61"/>
      <c r="N61" s="64">
        <f t="shared" ref="N61:P63" si="17">SUM(B61,F61,J61)</f>
        <v>0</v>
      </c>
      <c r="O61" s="65">
        <f t="shared" si="17"/>
        <v>0</v>
      </c>
      <c r="P61" s="65">
        <f t="shared" si="17"/>
        <v>0</v>
      </c>
      <c r="Q61" s="61"/>
      <c r="R61" s="184"/>
      <c r="S61" s="184"/>
      <c r="T61" s="186"/>
      <c r="Y61" s="57"/>
      <c r="Z61" s="90"/>
    </row>
    <row r="62" spans="1:26" s="16" customFormat="1">
      <c r="A62" s="91" t="s">
        <v>53</v>
      </c>
      <c r="B62" s="59">
        <v>0</v>
      </c>
      <c r="C62" s="60">
        <v>0</v>
      </c>
      <c r="D62" s="60">
        <v>0</v>
      </c>
      <c r="E62" s="61"/>
      <c r="F62" s="59">
        <v>0</v>
      </c>
      <c r="G62" s="60">
        <v>0</v>
      </c>
      <c r="H62" s="60">
        <v>0</v>
      </c>
      <c r="I62" s="61"/>
      <c r="J62" s="59">
        <v>0</v>
      </c>
      <c r="K62" s="60">
        <v>0</v>
      </c>
      <c r="L62" s="60">
        <v>0</v>
      </c>
      <c r="M62" s="61"/>
      <c r="N62" s="64">
        <f t="shared" si="17"/>
        <v>0</v>
      </c>
      <c r="O62" s="65">
        <f t="shared" si="17"/>
        <v>0</v>
      </c>
      <c r="P62" s="65">
        <f t="shared" si="17"/>
        <v>0</v>
      </c>
      <c r="Q62" s="61"/>
      <c r="R62" s="184"/>
      <c r="S62" s="184"/>
      <c r="T62" s="186"/>
      <c r="Y62" s="57"/>
      <c r="Z62" s="90"/>
    </row>
    <row r="63" spans="1:26" s="16" customFormat="1">
      <c r="A63" s="91" t="s">
        <v>143</v>
      </c>
      <c r="B63" s="64">
        <f>IF(OR($P$5='Agency Type'!$A$2,$P$5='Agency Type'!$A$3,$P$5='Agency Type'!$A$5),SUM(B13:B14)*(($J$76+$K$76)*3+($J$77+$K$77)),0)*(B23/12)</f>
        <v>0</v>
      </c>
      <c r="C63" s="65">
        <f>IF(OR($P$5="BoR - EPSCOR",$P$5="BoR - RCS/ITRS/PoCP",$P$5="BoR - ATLAS/ENH"),SUM(B13:B14)*(3*$J$76+$J$77+3*$K$76+$K$77),0)*(B23/12)</f>
        <v>0</v>
      </c>
      <c r="D63" s="60">
        <v>0</v>
      </c>
      <c r="E63" s="61"/>
      <c r="F63" s="64">
        <f>IF(OR($P$5='Agency Type'!$A$2,$P$5='Agency Type'!$A$3,$P$5='Agency Type'!$A$5),SUM(F13:F14)*(($J$76+$K$76)*3+($J$77+$K$77)),0)*(F23/12)</f>
        <v>0</v>
      </c>
      <c r="G63" s="65">
        <f>IF(OR($P$5="BoR - EPSCOR",$P$5="BoR - RCS/ITRS/PoCP",$P$5="BoR - ATLAS/ENH"),SUM(F13:F14)*(3*$J$76+$J$77+3*$K$76+$K$77),0)*(F23/12)</f>
        <v>0</v>
      </c>
      <c r="H63" s="60">
        <v>0</v>
      </c>
      <c r="I63" s="61"/>
      <c r="J63" s="64">
        <f>IF(OR($P$5='Agency Type'!$A$2,$P$5='Agency Type'!$A$3,$P$5='Agency Type'!$A$5),SUM(J13:J14)*(($J$76+$K$76)*3+($J$77+$K$77)),0)*(J23/12)</f>
        <v>0</v>
      </c>
      <c r="K63" s="65">
        <f>IF(OR($P$5="BoR - EPSCOR",$P$5="BoR - RCS/ITRS/PoCP",$P$5="BoR - ATLAS/ENH"),SUM(J13:J14)*(3*$J$76+$J$77+3*$K$76+$K$77),0)*(J23/12)</f>
        <v>0</v>
      </c>
      <c r="L63" s="60">
        <v>0</v>
      </c>
      <c r="M63" s="61"/>
      <c r="N63" s="64">
        <f t="shared" si="17"/>
        <v>0</v>
      </c>
      <c r="O63" s="65">
        <f t="shared" si="17"/>
        <v>0</v>
      </c>
      <c r="P63" s="65">
        <f t="shared" si="17"/>
        <v>0</v>
      </c>
      <c r="Q63" s="61"/>
      <c r="R63" s="184"/>
      <c r="S63" s="184"/>
      <c r="T63" s="186"/>
      <c r="Y63" s="57"/>
      <c r="Z63" s="90"/>
    </row>
    <row r="64" spans="1:26" s="16" customFormat="1">
      <c r="A64" s="91" t="s">
        <v>144</v>
      </c>
      <c r="B64" s="55"/>
      <c r="C64" s="60">
        <v>0</v>
      </c>
      <c r="D64" s="89">
        <v>0</v>
      </c>
      <c r="E64" s="61"/>
      <c r="F64" s="55"/>
      <c r="G64" s="60">
        <v>0</v>
      </c>
      <c r="H64" s="89">
        <v>0</v>
      </c>
      <c r="I64" s="61"/>
      <c r="J64" s="55"/>
      <c r="K64" s="60">
        <v>0</v>
      </c>
      <c r="L64" s="89">
        <v>0</v>
      </c>
      <c r="M64" s="61"/>
      <c r="N64" s="55"/>
      <c r="O64" s="56"/>
      <c r="P64" s="89">
        <v>0</v>
      </c>
      <c r="Q64" s="61"/>
      <c r="R64" s="184"/>
      <c r="S64" s="184"/>
      <c r="T64" s="186"/>
      <c r="Y64" s="57"/>
      <c r="Z64" s="90"/>
    </row>
    <row r="65" spans="1:26" s="16" customFormat="1" ht="13.8" thickBot="1">
      <c r="A65" s="232" t="s">
        <v>47</v>
      </c>
      <c r="B65" s="70">
        <f>SUM(B55:B63)</f>
        <v>0</v>
      </c>
      <c r="C65" s="68">
        <f>SUM(C55:C63)</f>
        <v>0</v>
      </c>
      <c r="D65" s="68">
        <f>SUM(D55:D64)</f>
        <v>0</v>
      </c>
      <c r="E65" s="69"/>
      <c r="F65" s="70">
        <f>SUM(F55:F63)</f>
        <v>0</v>
      </c>
      <c r="G65" s="68">
        <f>SUM(G55:G63)</f>
        <v>0</v>
      </c>
      <c r="H65" s="68">
        <f>SUM(H55:H64)</f>
        <v>0</v>
      </c>
      <c r="I65" s="69"/>
      <c r="J65" s="70">
        <f>SUM(J55:J63)</f>
        <v>0</v>
      </c>
      <c r="K65" s="68">
        <f>SUM(K55:K63)</f>
        <v>0</v>
      </c>
      <c r="L65" s="68">
        <f>SUM(L55:L64)</f>
        <v>0</v>
      </c>
      <c r="M65" s="69"/>
      <c r="N65" s="70">
        <f t="shared" ref="N65:P66" si="18">SUM(B65,F65,J65)</f>
        <v>0</v>
      </c>
      <c r="O65" s="68">
        <f t="shared" si="18"/>
        <v>0</v>
      </c>
      <c r="P65" s="68">
        <f t="shared" si="18"/>
        <v>0</v>
      </c>
      <c r="Q65" s="69"/>
      <c r="R65" s="184"/>
      <c r="S65" s="184"/>
      <c r="T65" s="186"/>
      <c r="Y65" s="57"/>
      <c r="Z65" s="90"/>
    </row>
    <row r="66" spans="1:26" s="16" customFormat="1" ht="14.4" thickTop="1" thickBot="1">
      <c r="A66" s="231" t="s">
        <v>49</v>
      </c>
      <c r="B66" s="92">
        <f>B42+B43+B47+B53+B65</f>
        <v>0</v>
      </c>
      <c r="C66" s="93">
        <f>C42+C43+C47+C53+C65</f>
        <v>0</v>
      </c>
      <c r="D66" s="93">
        <f>D42+D43+D47+D53+D65</f>
        <v>0</v>
      </c>
      <c r="E66" s="94"/>
      <c r="F66" s="92">
        <f>F42+F43+F47+F53+F65</f>
        <v>0</v>
      </c>
      <c r="G66" s="93">
        <f>G42+G43+G47+G53+G65</f>
        <v>0</v>
      </c>
      <c r="H66" s="93">
        <f>H42+H43+H47+H53+H65</f>
        <v>0</v>
      </c>
      <c r="I66" s="94"/>
      <c r="J66" s="92">
        <f>J42+J43+J47+J53+J65</f>
        <v>0</v>
      </c>
      <c r="K66" s="93">
        <f>K42+K43+K47+K53+K65</f>
        <v>0</v>
      </c>
      <c r="L66" s="93">
        <f>L42+L43+L47+L53+L65</f>
        <v>0</v>
      </c>
      <c r="M66" s="94"/>
      <c r="N66" s="92">
        <f t="shared" si="18"/>
        <v>0</v>
      </c>
      <c r="O66" s="93">
        <f t="shared" si="18"/>
        <v>0</v>
      </c>
      <c r="P66" s="93">
        <f t="shared" si="18"/>
        <v>0</v>
      </c>
      <c r="Q66" s="94"/>
      <c r="R66" s="187"/>
      <c r="S66" s="187"/>
      <c r="T66" s="186"/>
      <c r="Y66" s="57"/>
    </row>
    <row r="67" spans="1:26" s="16" customFormat="1">
      <c r="A67" s="230" t="s">
        <v>109</v>
      </c>
      <c r="B67" s="84"/>
      <c r="C67" s="85"/>
      <c r="D67" s="85"/>
      <c r="E67" s="76"/>
      <c r="F67" s="84"/>
      <c r="G67" s="85"/>
      <c r="H67" s="85"/>
      <c r="I67" s="76"/>
      <c r="J67" s="84"/>
      <c r="K67" s="85"/>
      <c r="L67" s="85"/>
      <c r="M67" s="76"/>
      <c r="N67" s="84"/>
      <c r="O67" s="85"/>
      <c r="P67" s="85"/>
      <c r="Q67" s="76"/>
      <c r="R67" s="184"/>
      <c r="S67" s="184"/>
      <c r="T67" s="186"/>
      <c r="Y67" s="57"/>
    </row>
    <row r="68" spans="1:26" s="16" customFormat="1" ht="13.8" thickBot="1">
      <c r="A68" s="229" t="s">
        <v>97</v>
      </c>
      <c r="B68" s="64">
        <f>IF($P$5='Agency Type'!$A$2,B40, IF($P$5='Agency Type'!$A$3,B40, IF($P$5='Agency Type'!$A$4,(B66-B63), IF($P$5='Agency Type'!$A$5,(B66-B63), IF($P$5='Agency Type'!$A$6,B40, IF($P$5='Agency Type'!$A$7,B42, IF($P$5='Agency Type'!$A$8,B66, IF($P$5='Agency Type'!$A$9,B66, IF($P$5='Agency Type'!$A$10,B42, IF($P$5='Agency Type'!$A$11,B40,"NA"))))))))))</f>
        <v>0</v>
      </c>
      <c r="C68" s="65">
        <f>IF($P$5='Agency Type'!$A$2,C40, IF($P$5='Agency Type'!$A$3,'Budget Template'!C40, IF($P$5='Agency Type'!$A$4,(C66-C63), IF($P$5='Agency Type'!$A$5,(C66-C63), IF($P$5='Agency Type'!$A$6,C40, IF($P$5='Agency Type'!$A$7,C66, IF($P$5='Agency Type'!$A$8,C66, IF($P$5='Agency Type'!$A$9,C66, IF($P$5='Agency Type'!$A$10,C66, IF($P$5='Agency Type'!$A$11,C66,"NA"))))))))))</f>
        <v>0</v>
      </c>
      <c r="D68" s="65">
        <f>IF($P$5='Agency Type'!$A$2,D40, IF($P$5='Agency Type'!$A$3,D40, IF($P$5='Agency Type'!$A$4,(D66-D63), IF($P$5='Agency Type'!$A$5,(D66-D63), IF($P$5='Agency Type'!$A$6,D40, IF($P$5='Agency Type'!$A$7,D42, IF($P$5='Agency Type'!$A$8,D66, IF($P$5='Agency Type'!$A$9,D66, IF($P$5='Agency Type'!$A$10,D42, IF($P$5='Agency Type'!$A$11,D40,"NA"))))))))))</f>
        <v>0</v>
      </c>
      <c r="E68" s="72"/>
      <c r="F68" s="64">
        <f>IF($P$5='Agency Type'!$A$2,F40, IF($P$5='Agency Type'!$A$3,F40, IF($P$5='Agency Type'!$A$4,(F66-F63), IF($P$5='Agency Type'!$A$5,(F66-F63), IF($P$5='Agency Type'!$A$6,F40, IF($P$5='Agency Type'!$A$7,F42, IF($P$5='Agency Type'!$A$8,F66, IF($P$5='Agency Type'!$A$9,F66, IF($P$5='Agency Type'!$A$10,F42, IF($P$5='Agency Type'!$A$11,F40,"NA"))))))))))</f>
        <v>0</v>
      </c>
      <c r="G68" s="65">
        <f>IF($P$5='Agency Type'!$A$2,G40, IF($P$5='Agency Type'!$A$3,'Budget Template'!G40, IF($P$5='Agency Type'!$A$4,(G66-G63), IF($P$5='Agency Type'!$A$5,(G66-G63), IF($P$5='Agency Type'!$A$6,G40, IF($P$5='Agency Type'!$A$7,G66, IF($P$5='Agency Type'!$A$8,G66, IF($P$5='Agency Type'!$A$9,G66, IF($P$5='Agency Type'!$A$10,G66, IF($P$5='Agency Type'!$A$11,G66,"NA"))))))))))</f>
        <v>0</v>
      </c>
      <c r="H68" s="65">
        <f>IF($P$5='Agency Type'!$A$2,H40, IF($P$5='Agency Type'!$A$3,H40, IF($P$5='Agency Type'!$A$4,(H66-H63), IF($P$5='Agency Type'!$A$5,(H66-H63), IF($P$5='Agency Type'!$A$6,H40, IF($P$5='Agency Type'!$A$7,H42, IF($P$5='Agency Type'!$A$8,H66, IF($P$5='Agency Type'!$A$9,H66, IF($P$5='Agency Type'!$A$10,H42, IF($P$5='Agency Type'!$A$11,H40,"NA"))))))))))</f>
        <v>0</v>
      </c>
      <c r="I68" s="72"/>
      <c r="J68" s="70">
        <f>IF($P$5='Agency Type'!$A$2,J40, IF($P$5='Agency Type'!$A$3,J40, IF($P$5='Agency Type'!$A$4,(J66-J63), IF($P$5='Agency Type'!$A$5,(J66-J63), IF($P$5='Agency Type'!$A$6,J40, IF($P$5='Agency Type'!$A$7,J42, IF($P$5='Agency Type'!$A$8,J66, IF($P$5='Agency Type'!$A$9,J66, IF($P$5='Agency Type'!$A$10,J42, IF($P$5='Agency Type'!$A$11,J40,"NA"))))))))))</f>
        <v>0</v>
      </c>
      <c r="K68" s="65">
        <f>IF($P$5='Agency Type'!$A$2,K40, IF($P$5='Agency Type'!$A$3,'Budget Template'!K40, IF($P$5='Agency Type'!$A$4,(K66-K63), IF($P$5='Agency Type'!$A$5,(K66-K63), IF($P$5='Agency Type'!$A$6,K40, IF($P$5='Agency Type'!$A$7,K66, IF($P$5='Agency Type'!$A$8,K66, IF($P$5='Agency Type'!$A$9,K66, IF($P$5='Agency Type'!$A$10,K66, IF($P$5='Agency Type'!$A$11,K66,"NA"))))))))))</f>
        <v>0</v>
      </c>
      <c r="L68" s="65">
        <f>IF($P$5='Agency Type'!$A$2,L40, IF($P$5='Agency Type'!$A$3,L40, IF($P$5='Agency Type'!$A$4,(L66-L63), IF($P$5='Agency Type'!$A$5,(L66-L63), IF($P$5='Agency Type'!$A$6,L40, IF($P$5='Agency Type'!$A$7,L42, IF($P$5='Agency Type'!$A$8,L66, IF($P$5='Agency Type'!$A$9,L66, IF($P$5='Agency Type'!$A$10,L42, IF($P$5='Agency Type'!$A$11,L40,"NA"))))))))))</f>
        <v>0</v>
      </c>
      <c r="M68" s="72"/>
      <c r="N68" s="55"/>
      <c r="O68" s="56"/>
      <c r="P68" s="56"/>
      <c r="Q68" s="72"/>
      <c r="R68" s="184"/>
      <c r="S68" s="184"/>
      <c r="T68" s="186"/>
      <c r="Y68" s="57"/>
    </row>
    <row r="69" spans="1:26" s="16" customFormat="1" ht="14.25" customHeight="1">
      <c r="A69" s="86" t="s">
        <v>81</v>
      </c>
      <c r="B69" s="64">
        <f>IF(B66&gt;10000,B68*$O$8,0)</f>
        <v>0</v>
      </c>
      <c r="C69" s="65">
        <f>IF(C66&gt;10000,C68*$P$8,0)</f>
        <v>0</v>
      </c>
      <c r="D69" s="65">
        <f>IF(D66&gt;10000,D68*$P$8,0)</f>
        <v>0</v>
      </c>
      <c r="E69" s="61"/>
      <c r="F69" s="64">
        <f>IF(F66&gt;10000,F68*$O$8,0)</f>
        <v>0</v>
      </c>
      <c r="G69" s="65">
        <f>IF(G66&gt;10000,G68*$P$8,0)</f>
        <v>0</v>
      </c>
      <c r="H69" s="65">
        <f>IF(H66&gt;10000,H68*$P$8,0)</f>
        <v>0</v>
      </c>
      <c r="I69" s="61"/>
      <c r="J69" s="252">
        <f>IF(J66&gt;10000,J68*$O$8,0)</f>
        <v>0</v>
      </c>
      <c r="K69" s="65">
        <f>IF(K66&gt;10000,K68*$P$8,0)</f>
        <v>0</v>
      </c>
      <c r="L69" s="65">
        <f>IF(L66&gt;10000,L68*$P$8,0)</f>
        <v>0</v>
      </c>
      <c r="M69" s="61"/>
      <c r="N69" s="64">
        <f>SUM(B69,F69,J69)</f>
        <v>0</v>
      </c>
      <c r="O69" s="93">
        <f>SUM(C69,G69,K69)</f>
        <v>0</v>
      </c>
      <c r="P69" s="65">
        <f>SUM(D69,H69,L69)</f>
        <v>0</v>
      </c>
      <c r="Q69" s="61"/>
      <c r="R69" s="184"/>
      <c r="S69" s="184"/>
      <c r="T69" s="186"/>
      <c r="Y69" s="57"/>
    </row>
    <row r="70" spans="1:26" s="16" customFormat="1" ht="14.25" customHeight="1" thickBot="1">
      <c r="A70" s="228" t="s">
        <v>23</v>
      </c>
      <c r="B70" s="95"/>
      <c r="C70" s="211" t="str">
        <f>IF((AND($P$5='Agency Type'!$A$2, B69&lt;($B$40*$P$6))),((B40*$P$6)-B69), IF((AND($P$5='Agency Type'!$A$3, B69&lt;(B40*$P$6))), ((B40*$P$6)-B69), IF((AND($P$5='Agency Type'!$A$4, B69&lt;(B68*$P$6))), ((B68*$P$6)-B69), IF((AND($P$5='Agency Type'!$A$5,B69&lt;(B68*$P$6))), ((B68*$P$6)-B69), IF((AND($P$5='Agency Type'!$A$6, B69&lt;($P$6*B40))), (($P$6*B40)-B69),  IF((AND($P$5='Agency Type'!$A$7, B69&lt;($P$8*B66))), (($P$8*B66)-B69), IF((AND($P$5='Agency Type'!$A$8, B69&lt;($P$8*B66))), (($P$8*B66)-B69), IF((AND($P$5='Agency Type'!$A$9, B69&lt;($P$8*B66))), (($P$8*B66)-B69), IF((AND($P$5='Agency Type'!$A$10, B69&lt;($P$8*B66))), (($P$8*B66)-B69), IF((AND($P$5='Agency Type'!$A$11, B69&lt;($P$8*B40))), (($P$8*B40)-B69),"-"))))))))))</f>
        <v>-</v>
      </c>
      <c r="D70" s="127"/>
      <c r="E70" s="69"/>
      <c r="F70" s="95"/>
      <c r="G70" s="211" t="str">
        <f>IF((AND($P$5='Agency Type'!$A$2, F69&lt;($B$40*$P$6))),((F40*$P$6)-F69), IF((AND($P$5='Agency Type'!$A$3, F69&lt;(F40*$P$6))), ((F40*$P$6)-F69), IF((AND($P$5='Agency Type'!$A$4, F69&lt;(F68*$P$6))), ((F68*$P$6)-F69), IF((AND($P$5='Agency Type'!$A$5,F69&lt;(F68*$P$6))), ((F68*$P$6)-F69), IF((AND($P$5='Agency Type'!$A$6, F69&lt;($P$6*F40))), (($P$6*F40)-F69),  IF((AND($P$5='Agency Type'!$A$7, F69&lt;($P$8*F66))), (($P$8*F66)-F69), IF((AND($P$5='Agency Type'!$A$8, F69&lt;($P$8*F66))), (($P$8*F66)-F69), IF((AND($P$5='Agency Type'!$A$9, F69&lt;($P$8*F66))), (($P$8*F66)-F69), IF((AND($P$5='Agency Type'!$A$10, F69&lt;($P$8*F66))), (($P$8*F66)-F69), IF((AND($P$5='Agency Type'!$A$11, F69&lt;($P$8*F40))), (($P$8*F40)-F69),"-"))))))))))</f>
        <v>-</v>
      </c>
      <c r="H70" s="127"/>
      <c r="I70" s="69"/>
      <c r="J70" s="95"/>
      <c r="K70" s="211" t="str">
        <f>IF((AND($P$5='Agency Type'!$A$2, J69&lt;($B$40*$P$6))),((J40*$P$6)-J69), IF((AND($P$5='Agency Type'!$A$3, J69&lt;(J40*$P$6))), ((J40*$P$6)-J69), IF((AND($P$5='Agency Type'!$A$4, J69&lt;(J68*$P$6))), ((J68*$P$6)-J69), IF((AND($P$5='Agency Type'!$A$5,J69&lt;(J68*$P$6))), ((J68*$P$6)-J69), IF((AND($P$5='Agency Type'!$A$6, J69&lt;($P$6*J40))), (($P$6*J40)-J69),  IF((AND($P$5='Agency Type'!$A$7, J69&lt;($P$8*J66))), (($P$8*J66)-J69), IF((AND($P$5='Agency Type'!$A$8, J69&lt;($P$8*J66))), (($P$8*J66)-J69), IF((AND($P$5='Agency Type'!$A$9, J69&lt;($P$8*J66))), (($P$8*J66)-J69), IF((AND($P$5='Agency Type'!$A$10, J69&lt;($P$8*J66))), (($P$8*J66)-J69), IF((AND($P$5='Agency Type'!$A$11, J69&lt;($P$8*J40))), (($P$8*J40)-J69),"-"))))))))))</f>
        <v>-</v>
      </c>
      <c r="L70" s="127"/>
      <c r="M70" s="69"/>
      <c r="N70" s="95"/>
      <c r="O70" s="212">
        <f>SUM(C70,G70,K70)</f>
        <v>0</v>
      </c>
      <c r="P70" s="127"/>
      <c r="Q70" s="69"/>
      <c r="R70" s="184"/>
      <c r="T70" s="186"/>
      <c r="Y70" s="57"/>
    </row>
    <row r="71" spans="1:26" s="16" customFormat="1" ht="13.8" thickBot="1">
      <c r="A71" s="227" t="s">
        <v>7</v>
      </c>
      <c r="B71" s="96">
        <f>SUM(B66,B69)</f>
        <v>0</v>
      </c>
      <c r="C71" s="96">
        <f>SUM(C70,C66,C69)</f>
        <v>0</v>
      </c>
      <c r="D71" s="97">
        <f>SUM(D66,D69)</f>
        <v>0</v>
      </c>
      <c r="E71" s="98"/>
      <c r="F71" s="96">
        <f>SUM(F66,F69)</f>
        <v>0</v>
      </c>
      <c r="G71" s="96">
        <f>SUM(G70,G66,G69)</f>
        <v>0</v>
      </c>
      <c r="H71" s="251">
        <f>SUM(H66,H69)</f>
        <v>0</v>
      </c>
      <c r="I71" s="99"/>
      <c r="J71" s="96">
        <f>SUM(J66,J69)</f>
        <v>0</v>
      </c>
      <c r="K71" s="96">
        <f>SUM(K70,K66,K69)</f>
        <v>0</v>
      </c>
      <c r="L71" s="97">
        <f>SUM(L66,L69)</f>
        <v>0</v>
      </c>
      <c r="M71" s="99"/>
      <c r="N71" s="96">
        <f>SUM(N66,N69)</f>
        <v>0</v>
      </c>
      <c r="O71" s="96">
        <f>SUM(O70,O66,O69)</f>
        <v>0</v>
      </c>
      <c r="P71" s="97">
        <f>SUM(P66,P69)</f>
        <v>0</v>
      </c>
      <c r="Q71" s="100"/>
      <c r="R71" s="187"/>
      <c r="S71" s="187"/>
      <c r="T71" s="188"/>
      <c r="Y71" s="101"/>
    </row>
    <row r="72" spans="1:26" s="16" customFormat="1" ht="13.8" thickTop="1">
      <c r="B72" s="102"/>
      <c r="C72" s="102"/>
      <c r="D72" s="90"/>
      <c r="E72" s="46"/>
      <c r="F72" s="102"/>
      <c r="G72" s="102"/>
      <c r="I72" s="46"/>
      <c r="J72" s="102"/>
      <c r="K72" s="102"/>
      <c r="M72" s="46"/>
      <c r="N72" s="102"/>
      <c r="O72" s="102"/>
      <c r="Q72" s="46"/>
      <c r="R72" s="102"/>
      <c r="T72" s="46"/>
      <c r="X72" s="103"/>
    </row>
    <row r="73" spans="1:26" s="16" customFormat="1" ht="13.8" thickBot="1">
      <c r="B73" s="102"/>
      <c r="C73" s="102"/>
      <c r="E73" s="46"/>
      <c r="F73" s="102"/>
      <c r="G73" s="102"/>
      <c r="I73" s="46"/>
      <c r="M73" s="46"/>
      <c r="Q73" s="46"/>
      <c r="T73" s="46"/>
      <c r="W73" s="102"/>
      <c r="X73" s="103"/>
    </row>
    <row r="74" spans="1:26" s="16" customFormat="1" ht="14.4" thickTop="1">
      <c r="A74" s="277" t="s">
        <v>145</v>
      </c>
      <c r="B74" s="278"/>
      <c r="C74" s="121"/>
      <c r="E74" s="237" t="s">
        <v>90</v>
      </c>
      <c r="F74" s="238"/>
      <c r="G74" s="238"/>
      <c r="H74" s="238"/>
      <c r="I74" s="239"/>
      <c r="J74" s="240" t="s">
        <v>83</v>
      </c>
      <c r="K74" s="240" t="s">
        <v>84</v>
      </c>
      <c r="L74" s="240" t="s">
        <v>89</v>
      </c>
      <c r="M74" s="240"/>
      <c r="N74" s="241" t="s">
        <v>87</v>
      </c>
      <c r="O74" s="239"/>
      <c r="P74" s="242" t="s">
        <v>91</v>
      </c>
      <c r="Q74" s="46"/>
      <c r="R74" s="30"/>
      <c r="T74" s="46"/>
    </row>
    <row r="75" spans="1:26" s="16" customFormat="1" ht="13.8">
      <c r="A75" s="279"/>
      <c r="B75" s="280"/>
      <c r="C75" s="121"/>
      <c r="E75" s="243"/>
      <c r="F75" s="216"/>
      <c r="G75" s="216"/>
      <c r="H75" s="216"/>
      <c r="I75" s="244"/>
      <c r="J75" s="245"/>
      <c r="K75" s="245"/>
      <c r="L75" s="245"/>
      <c r="M75" s="245"/>
      <c r="N75" s="246"/>
      <c r="O75" s="244"/>
      <c r="P75" s="247" t="s">
        <v>92</v>
      </c>
      <c r="Q75" s="46"/>
      <c r="R75" s="216"/>
      <c r="T75" s="46"/>
    </row>
    <row r="76" spans="1:26" s="16" customFormat="1" ht="12.9" customHeight="1">
      <c r="A76" s="33" t="s">
        <v>25</v>
      </c>
      <c r="B76" s="281">
        <v>0.41</v>
      </c>
      <c r="C76" s="109"/>
      <c r="E76" s="217" t="s">
        <v>85</v>
      </c>
      <c r="F76" s="216"/>
      <c r="G76" s="216"/>
      <c r="H76" s="216"/>
      <c r="I76" s="244"/>
      <c r="J76" s="248">
        <v>1602</v>
      </c>
      <c r="K76" s="248">
        <f>973+(5*6)+(10*6)</f>
        <v>1063</v>
      </c>
      <c r="L76" s="248">
        <f>J76+K76</f>
        <v>2665</v>
      </c>
      <c r="M76" s="244"/>
      <c r="N76" s="248">
        <v>1577</v>
      </c>
      <c r="O76" s="244"/>
      <c r="P76" s="249" t="s">
        <v>93</v>
      </c>
      <c r="Q76" s="46"/>
      <c r="R76" s="107"/>
      <c r="T76" s="46"/>
      <c r="X76" s="103"/>
    </row>
    <row r="77" spans="1:26" s="16" customFormat="1">
      <c r="A77" s="33" t="s">
        <v>146</v>
      </c>
      <c r="B77" s="281">
        <v>0.189</v>
      </c>
      <c r="C77" s="109"/>
      <c r="E77" s="217" t="s">
        <v>86</v>
      </c>
      <c r="F77" s="216"/>
      <c r="G77" s="216"/>
      <c r="H77" s="216"/>
      <c r="I77" s="244"/>
      <c r="J77" s="248">
        <v>774</v>
      </c>
      <c r="K77" s="248">
        <f>391+(5*3)+(10*3)</f>
        <v>436</v>
      </c>
      <c r="L77" s="248">
        <f>J77+K77</f>
        <v>1210</v>
      </c>
      <c r="M77" s="244"/>
      <c r="N77" s="248">
        <v>0</v>
      </c>
      <c r="O77" s="244"/>
      <c r="P77" s="247" t="s">
        <v>94</v>
      </c>
      <c r="Q77" s="46"/>
      <c r="T77" s="46"/>
      <c r="X77" s="103"/>
    </row>
    <row r="78" spans="1:26" s="16" customFormat="1">
      <c r="A78" s="33" t="s">
        <v>125</v>
      </c>
      <c r="B78" s="281">
        <v>9.3700000000000006E-2</v>
      </c>
      <c r="C78" s="109"/>
      <c r="E78" s="217"/>
      <c r="F78" s="216"/>
      <c r="G78" s="216"/>
      <c r="H78" s="216"/>
      <c r="I78" s="244"/>
      <c r="J78" s="248"/>
      <c r="K78" s="248"/>
      <c r="L78" s="248"/>
      <c r="M78" s="244"/>
      <c r="N78" s="248"/>
      <c r="O78" s="244"/>
      <c r="P78" s="247" t="s">
        <v>108</v>
      </c>
      <c r="Q78" s="46"/>
      <c r="T78" s="46"/>
      <c r="X78" s="103"/>
    </row>
    <row r="79" spans="1:26" s="16" customFormat="1">
      <c r="A79" s="33" t="s">
        <v>126</v>
      </c>
      <c r="B79" s="281">
        <v>0.23100000000000001</v>
      </c>
      <c r="C79" s="109"/>
      <c r="E79" s="250" t="s">
        <v>137</v>
      </c>
      <c r="F79" s="216"/>
      <c r="G79" s="216"/>
      <c r="H79" s="216"/>
      <c r="I79" s="244"/>
      <c r="J79" s="248"/>
      <c r="K79" s="248"/>
      <c r="L79" s="248"/>
      <c r="M79" s="244"/>
      <c r="N79" s="248"/>
      <c r="O79" s="244"/>
      <c r="P79" s="247" t="s">
        <v>95</v>
      </c>
      <c r="Q79" s="46"/>
      <c r="T79" s="46"/>
      <c r="X79" s="103"/>
    </row>
    <row r="80" spans="1:26" s="16" customFormat="1" ht="14.4" thickBot="1">
      <c r="A80" s="282" t="s">
        <v>82</v>
      </c>
      <c r="B80" s="283"/>
      <c r="E80" s="217"/>
      <c r="F80" s="216"/>
      <c r="G80" s="216"/>
      <c r="H80" s="216"/>
      <c r="I80" s="216"/>
      <c r="J80" s="216"/>
      <c r="K80" s="216"/>
      <c r="L80" s="216"/>
      <c r="M80" s="216"/>
      <c r="N80" s="216"/>
      <c r="O80" s="216"/>
      <c r="P80" s="247"/>
      <c r="Q80" s="124"/>
      <c r="R80" s="124"/>
      <c r="T80" s="46"/>
      <c r="X80" s="103"/>
    </row>
    <row r="81" spans="1:24" s="16" customFormat="1" ht="14.4" thickBot="1">
      <c r="A81" s="3"/>
      <c r="B81" s="109"/>
      <c r="C81" s="109"/>
      <c r="E81" s="435" t="s">
        <v>88</v>
      </c>
      <c r="F81" s="436"/>
      <c r="G81" s="436"/>
      <c r="H81" s="436"/>
      <c r="I81" s="436"/>
      <c r="J81" s="436"/>
      <c r="K81" s="436"/>
      <c r="L81" s="436"/>
      <c r="M81" s="436"/>
      <c r="N81" s="436"/>
      <c r="O81" s="436"/>
      <c r="P81" s="437"/>
      <c r="Q81" s="46"/>
      <c r="T81" s="46"/>
    </row>
    <row r="82" spans="1:24" s="16" customFormat="1" ht="14.4" thickTop="1">
      <c r="A82" s="8"/>
      <c r="B82" s="23"/>
      <c r="C82" s="23"/>
      <c r="D82" s="31"/>
      <c r="E82" s="46"/>
      <c r="F82" s="32"/>
      <c r="G82" s="32"/>
      <c r="I82" s="46"/>
      <c r="M82" s="46"/>
      <c r="Q82" s="46"/>
      <c r="T82" s="46"/>
    </row>
    <row r="83" spans="1:24" s="16" customFormat="1" ht="13.8" thickBot="1">
      <c r="A83" s="3"/>
      <c r="B83" s="109"/>
      <c r="C83" s="109"/>
      <c r="E83" s="46"/>
      <c r="I83" s="46"/>
      <c r="M83" s="46"/>
      <c r="Q83" s="46"/>
      <c r="T83" s="46"/>
      <c r="X83" s="103"/>
    </row>
    <row r="84" spans="1:24" s="16" customFormat="1">
      <c r="A84" s="270" t="s">
        <v>68</v>
      </c>
      <c r="B84" s="271"/>
      <c r="C84" s="271"/>
      <c r="D84" s="272"/>
      <c r="E84" s="271"/>
      <c r="F84" s="271"/>
      <c r="G84" s="271"/>
      <c r="H84" s="271"/>
      <c r="I84" s="273"/>
      <c r="J84" s="219"/>
      <c r="K84" s="218"/>
      <c r="L84" s="218"/>
      <c r="M84" s="216"/>
    </row>
    <row r="85" spans="1:24" s="16" customFormat="1" ht="13.8" thickBot="1">
      <c r="A85" s="274" t="s">
        <v>22</v>
      </c>
      <c r="B85" s="275"/>
      <c r="C85" s="275"/>
      <c r="D85" s="276"/>
      <c r="E85" s="275"/>
      <c r="F85" s="275"/>
      <c r="G85" s="275"/>
      <c r="H85" s="275"/>
      <c r="I85" s="220"/>
      <c r="J85" s="218"/>
      <c r="K85" s="218"/>
      <c r="L85" s="218"/>
      <c r="M85" s="216"/>
    </row>
    <row r="86" spans="1:24" s="16" customFormat="1">
      <c r="A86" s="8"/>
      <c r="B86" s="8"/>
      <c r="C86" s="8"/>
      <c r="D86" s="24"/>
      <c r="E86" s="8"/>
      <c r="F86" s="8"/>
      <c r="G86" s="8"/>
      <c r="H86" s="8"/>
      <c r="M86" s="46"/>
      <c r="Q86" s="46"/>
      <c r="T86" s="46"/>
      <c r="X86" s="103"/>
    </row>
    <row r="87" spans="1:24" s="16" customFormat="1" ht="14.4" thickBot="1">
      <c r="A87" s="25" t="s">
        <v>65</v>
      </c>
      <c r="E87" s="46"/>
      <c r="G87" s="25" t="s">
        <v>129</v>
      </c>
      <c r="K87" s="46"/>
      <c r="M87" s="46"/>
      <c r="Q87" s="46"/>
      <c r="T87" s="46"/>
      <c r="X87" s="103"/>
    </row>
    <row r="88" spans="1:24" s="16" customFormat="1" ht="15.6">
      <c r="A88" s="168"/>
      <c r="B88" s="169" t="s">
        <v>118</v>
      </c>
      <c r="C88" s="170" t="s">
        <v>119</v>
      </c>
      <c r="E88" s="46"/>
      <c r="G88" s="253" t="s">
        <v>69</v>
      </c>
      <c r="H88" s="254"/>
      <c r="I88" s="104"/>
      <c r="J88" s="105"/>
      <c r="K88" s="255"/>
      <c r="M88" s="46"/>
      <c r="Q88" s="46"/>
      <c r="T88" s="46"/>
      <c r="X88" s="103"/>
    </row>
    <row r="89" spans="1:24" s="16" customFormat="1" ht="15.6">
      <c r="A89" s="171" t="s">
        <v>147</v>
      </c>
      <c r="B89" s="172">
        <f>(SUMIF(Q27:Q32,"=C",O27:O32))*(1+$B$76)</f>
        <v>0</v>
      </c>
      <c r="C89" s="173">
        <f>(SUMIF(Q27:Q32,"=K",O27:O32)*(1+$B$76))</f>
        <v>0</v>
      </c>
      <c r="E89" s="46"/>
      <c r="G89" s="33"/>
      <c r="H89" s="216"/>
      <c r="I89" s="216"/>
      <c r="J89" s="244"/>
      <c r="K89" s="256"/>
      <c r="M89" s="46"/>
      <c r="N89" s="175"/>
      <c r="O89" s="175"/>
      <c r="Q89" s="46"/>
      <c r="T89" s="46"/>
      <c r="X89" s="103"/>
    </row>
    <row r="90" spans="1:24" s="16" customFormat="1">
      <c r="A90" s="111" t="s">
        <v>148</v>
      </c>
      <c r="B90" s="110">
        <f>O37+P37</f>
        <v>0</v>
      </c>
      <c r="C90" s="112"/>
      <c r="E90" s="46"/>
      <c r="G90" s="257" t="s">
        <v>16</v>
      </c>
      <c r="H90" s="258"/>
      <c r="I90" s="216"/>
      <c r="J90" s="244"/>
      <c r="K90" s="256">
        <f>C96</f>
        <v>0</v>
      </c>
      <c r="M90" s="46"/>
      <c r="Q90" s="46"/>
      <c r="S90" s="102"/>
      <c r="T90" s="46"/>
      <c r="X90" s="103"/>
    </row>
    <row r="91" spans="1:24" s="16" customFormat="1">
      <c r="A91" s="111" t="s">
        <v>149</v>
      </c>
      <c r="B91" s="110">
        <f>O38+P38</f>
        <v>0</v>
      </c>
      <c r="C91" s="112"/>
      <c r="E91" s="46"/>
      <c r="G91" s="33" t="s">
        <v>17</v>
      </c>
      <c r="H91" s="216"/>
      <c r="I91" s="216"/>
      <c r="J91" s="244"/>
      <c r="K91" s="256">
        <f>IF(C96&gt;0, B89+C89,0)</f>
        <v>0</v>
      </c>
      <c r="M91" s="46"/>
      <c r="N91" s="3"/>
      <c r="O91" s="3"/>
      <c r="Q91" s="46"/>
      <c r="S91" s="102"/>
      <c r="T91" s="46"/>
      <c r="X91" s="103"/>
    </row>
    <row r="92" spans="1:24" s="16" customFormat="1">
      <c r="A92" s="111" t="s">
        <v>61</v>
      </c>
      <c r="B92" s="110">
        <f>O43+P43</f>
        <v>0</v>
      </c>
      <c r="C92" s="112"/>
      <c r="E92" s="46"/>
      <c r="G92" s="33" t="s">
        <v>18</v>
      </c>
      <c r="H92" s="216"/>
      <c r="I92" s="216"/>
      <c r="J92" s="244"/>
      <c r="K92" s="256">
        <f>IF(C96&gt;0,B90+C90+B91+B92+B93,0)</f>
        <v>0</v>
      </c>
      <c r="M92" s="46"/>
      <c r="Q92" s="46"/>
      <c r="S92" s="102"/>
      <c r="T92" s="46"/>
      <c r="X92" s="103"/>
    </row>
    <row r="93" spans="1:24" s="16" customFormat="1">
      <c r="A93" s="111" t="s">
        <v>150</v>
      </c>
      <c r="B93" s="110">
        <f>(O47+O53+(O65-O63-O64))+(P47+P53+(P65-P63-P64))</f>
        <v>0</v>
      </c>
      <c r="C93" s="112"/>
      <c r="E93" s="46"/>
      <c r="G93" s="33" t="s">
        <v>19</v>
      </c>
      <c r="H93" s="216"/>
      <c r="I93" s="216"/>
      <c r="J93" s="244"/>
      <c r="K93" s="256">
        <f>IF(C96&gt;0,B94,0)</f>
        <v>0</v>
      </c>
      <c r="M93" s="46"/>
      <c r="Q93" s="46"/>
      <c r="S93" s="102"/>
      <c r="T93" s="46"/>
      <c r="X93" s="103"/>
    </row>
    <row r="94" spans="1:24" s="16" customFormat="1">
      <c r="A94" s="111" t="s">
        <v>62</v>
      </c>
      <c r="B94" s="110">
        <f>O63+P63</f>
        <v>0</v>
      </c>
      <c r="C94" s="112"/>
      <c r="E94" s="46"/>
      <c r="G94" s="33" t="s">
        <v>66</v>
      </c>
      <c r="H94" s="216"/>
      <c r="I94" s="216"/>
      <c r="J94" s="244"/>
      <c r="K94" s="256">
        <f>C95+C94</f>
        <v>0</v>
      </c>
      <c r="M94" s="46"/>
      <c r="Q94" s="46"/>
      <c r="S94" s="102"/>
      <c r="T94" s="46"/>
      <c r="X94" s="103"/>
    </row>
    <row r="95" spans="1:24" s="16" customFormat="1">
      <c r="A95" s="111" t="s">
        <v>151</v>
      </c>
      <c r="B95" s="113"/>
      <c r="C95" s="154">
        <f>P64+O64</f>
        <v>0</v>
      </c>
      <c r="E95" s="46"/>
      <c r="G95" s="259" t="s">
        <v>20</v>
      </c>
      <c r="H95" s="123"/>
      <c r="I95" s="117"/>
      <c r="J95" s="118"/>
      <c r="K95" s="260">
        <f>IF(C96&gt;0,C97,0)</f>
        <v>0</v>
      </c>
      <c r="M95" s="114"/>
      <c r="Q95" s="46"/>
      <c r="S95" s="102"/>
      <c r="T95" s="46"/>
      <c r="X95" s="103"/>
    </row>
    <row r="96" spans="1:24" s="16" customFormat="1" ht="13.8" thickBot="1">
      <c r="A96" s="111" t="s">
        <v>14</v>
      </c>
      <c r="B96" s="113"/>
      <c r="C96" s="154">
        <f>O70</f>
        <v>0</v>
      </c>
      <c r="D96" s="174" t="s">
        <v>127</v>
      </c>
      <c r="F96" s="8"/>
      <c r="G96" s="261" t="s">
        <v>21</v>
      </c>
      <c r="H96" s="262"/>
      <c r="I96" s="263"/>
      <c r="J96" s="264"/>
      <c r="K96" s="265">
        <f>IF(C96&gt;0,SUM(K89:K95)+N71+P71,0)</f>
        <v>0</v>
      </c>
      <c r="L96" s="8"/>
      <c r="M96" s="46"/>
      <c r="N96" s="3"/>
      <c r="O96" s="3"/>
      <c r="Q96" s="46"/>
      <c r="S96" s="102"/>
      <c r="T96" s="46"/>
      <c r="X96" s="103"/>
    </row>
    <row r="97" spans="1:26" s="16" customFormat="1">
      <c r="A97" s="111" t="s">
        <v>15</v>
      </c>
      <c r="B97" s="113"/>
      <c r="C97" s="154">
        <f>P69+O69</f>
        <v>0</v>
      </c>
      <c r="D97" s="8" t="s">
        <v>128</v>
      </c>
      <c r="F97" s="8"/>
      <c r="M97" s="46"/>
      <c r="Q97" s="46"/>
      <c r="S97" s="102"/>
      <c r="T97" s="46"/>
      <c r="X97" s="103"/>
    </row>
    <row r="98" spans="1:26" s="16" customFormat="1" ht="13.8" thickBot="1">
      <c r="A98" s="17" t="s">
        <v>7</v>
      </c>
      <c r="B98" s="115">
        <f>SUM(B89:B97)</f>
        <v>0</v>
      </c>
      <c r="C98" s="116">
        <f>SUM(C89:C97)</f>
        <v>0</v>
      </c>
      <c r="E98" s="46"/>
      <c r="I98" s="46"/>
      <c r="M98" s="46"/>
      <c r="N98" s="3"/>
      <c r="O98" s="3"/>
      <c r="Q98" s="46"/>
      <c r="S98" s="102"/>
      <c r="T98" s="46"/>
      <c r="X98" s="103"/>
    </row>
    <row r="99" spans="1:26" s="16" customFormat="1">
      <c r="E99" s="46"/>
      <c r="I99" s="46"/>
      <c r="M99" s="46"/>
      <c r="Q99" s="46"/>
      <c r="T99" s="46"/>
      <c r="X99" s="103"/>
    </row>
    <row r="100" spans="1:26">
      <c r="C100" s="1"/>
    </row>
    <row r="102" spans="1:26">
      <c r="D102" s="1"/>
    </row>
    <row r="110" spans="1:26">
      <c r="D110" s="1"/>
    </row>
    <row r="111" spans="1:26" s="5" customFormat="1">
      <c r="A111"/>
      <c r="B111"/>
      <c r="C111"/>
      <c r="D111"/>
      <c r="F111"/>
      <c r="G111"/>
      <c r="H111"/>
      <c r="J111"/>
      <c r="K111"/>
      <c r="L111"/>
      <c r="N111"/>
      <c r="O111"/>
      <c r="P111"/>
      <c r="R111"/>
      <c r="S111"/>
      <c r="U111"/>
      <c r="V111"/>
      <c r="W111"/>
      <c r="X111" s="7"/>
      <c r="Y111"/>
      <c r="Z111"/>
    </row>
    <row r="112" spans="1:26" s="5" customFormat="1">
      <c r="A112"/>
      <c r="B112"/>
      <c r="C112"/>
      <c r="D112"/>
      <c r="F112"/>
      <c r="G112"/>
      <c r="H112"/>
      <c r="J112"/>
      <c r="K112"/>
      <c r="L112"/>
      <c r="N112"/>
      <c r="O112"/>
      <c r="P112"/>
      <c r="R112"/>
      <c r="S112"/>
      <c r="U112"/>
      <c r="V112"/>
      <c r="W112"/>
      <c r="X112" s="7"/>
      <c r="Y112"/>
      <c r="Z112"/>
    </row>
    <row r="113" spans="1:26" s="5" customFormat="1">
      <c r="A113" s="3"/>
      <c r="B113"/>
      <c r="C113"/>
      <c r="D113"/>
      <c r="F113"/>
      <c r="G113"/>
      <c r="H113"/>
      <c r="J113"/>
      <c r="K113"/>
      <c r="L113"/>
      <c r="N113"/>
      <c r="O113"/>
      <c r="P113"/>
      <c r="R113"/>
      <c r="S113"/>
      <c r="U113"/>
      <c r="V113"/>
      <c r="W113"/>
      <c r="X113" s="7"/>
      <c r="Y113"/>
      <c r="Z113"/>
    </row>
    <row r="114" spans="1:26" s="5" customFormat="1">
      <c r="A114"/>
      <c r="B114"/>
      <c r="C114"/>
      <c r="D114"/>
      <c r="F114"/>
      <c r="G114"/>
      <c r="H114"/>
      <c r="J114"/>
      <c r="K114"/>
      <c r="L114"/>
      <c r="N114"/>
      <c r="O114"/>
      <c r="P114"/>
      <c r="R114"/>
      <c r="S114"/>
      <c r="U114"/>
      <c r="V114"/>
      <c r="W114"/>
      <c r="X114" s="7"/>
      <c r="Y114"/>
      <c r="Z114"/>
    </row>
  </sheetData>
  <mergeCells count="27">
    <mergeCell ref="B24:D24"/>
    <mergeCell ref="F24:H24"/>
    <mergeCell ref="J24:L24"/>
    <mergeCell ref="N24:P24"/>
    <mergeCell ref="U10:X10"/>
    <mergeCell ref="B11:D11"/>
    <mergeCell ref="F11:H11"/>
    <mergeCell ref="R24:S24"/>
    <mergeCell ref="A4:F4"/>
    <mergeCell ref="N23:P23"/>
    <mergeCell ref="B5:E5"/>
    <mergeCell ref="B6:E6"/>
    <mergeCell ref="B22:D22"/>
    <mergeCell ref="F22:H22"/>
    <mergeCell ref="J22:L22"/>
    <mergeCell ref="N22:P22"/>
    <mergeCell ref="B23:D23"/>
    <mergeCell ref="F23:H23"/>
    <mergeCell ref="J23:L23"/>
    <mergeCell ref="B7:M7"/>
    <mergeCell ref="G5:M5"/>
    <mergeCell ref="E81:P81"/>
    <mergeCell ref="R23:S23"/>
    <mergeCell ref="J11:L11"/>
    <mergeCell ref="N11:P11"/>
    <mergeCell ref="R11:S11"/>
    <mergeCell ref="R22:S22"/>
  </mergeCells>
  <dataValidations count="1">
    <dataValidation type="list" allowBlank="1" showInputMessage="1" showErrorMessage="1" sqref="T5" xr:uid="{754CD81F-A7CE-4947-9FCA-C012B41EAD98}">
      <formula1>$A$2:$A$11</formula1>
    </dataValidation>
  </dataValidations>
  <printOptions horizontalCentered="1"/>
  <pageMargins left="0.4" right="0.25" top="0.45" bottom="0.4" header="0.18" footer="0.25"/>
  <pageSetup scale="55"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6095651-586B-4D43-818A-22E838B6A4BE}">
          <x14:formula1>
            <xm:f>'Agency Type'!$A$2:$A$11</xm:f>
          </x14:formula1>
          <xm:sqref>P5</xm:sqref>
        </x14:dataValidation>
        <x14:dataValidation type="list" allowBlank="1" showInputMessage="1" showErrorMessage="1" xr:uid="{F5701EE0-910A-4040-AE5A-034ADA3A1CDB}">
          <x14:formula1>
            <xm:f>'Agency Type'!$A$2:$A$10</xm:f>
          </x14:formula1>
          <xm:sqref>U5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3BCA-B6C6-4C51-90F8-B922AAFEA4AC}">
  <dimension ref="A1:B21"/>
  <sheetViews>
    <sheetView workbookViewId="0">
      <selection sqref="A1:B1"/>
    </sheetView>
  </sheetViews>
  <sheetFormatPr defaultRowHeight="13.2"/>
  <cols>
    <col min="1" max="1" width="29.6640625" customWidth="1"/>
    <col min="2" max="2" width="72.33203125" customWidth="1"/>
  </cols>
  <sheetData>
    <row r="1" spans="1:2" ht="22.8">
      <c r="A1" s="463" t="s">
        <v>157</v>
      </c>
      <c r="B1" s="463"/>
    </row>
    <row r="2" spans="1:2" ht="27" customHeight="1">
      <c r="A2" s="293" t="s">
        <v>158</v>
      </c>
      <c r="B2" s="286" t="s">
        <v>159</v>
      </c>
    </row>
    <row r="3" spans="1:2" ht="20.399999999999999" customHeight="1">
      <c r="A3" s="287" t="s">
        <v>160</v>
      </c>
      <c r="B3" s="292"/>
    </row>
    <row r="4" spans="1:2">
      <c r="A4" s="286" t="s">
        <v>161</v>
      </c>
      <c r="B4" s="288"/>
    </row>
    <row r="5" spans="1:2">
      <c r="A5" s="286" t="s">
        <v>28</v>
      </c>
      <c r="B5" s="288"/>
    </row>
    <row r="6" spans="1:2">
      <c r="A6" s="286" t="s">
        <v>31</v>
      </c>
      <c r="B6" s="289"/>
    </row>
    <row r="7" spans="1:2" ht="32.4" customHeight="1">
      <c r="A7" s="286" t="s">
        <v>33</v>
      </c>
      <c r="B7" s="289"/>
    </row>
    <row r="8" spans="1:2" ht="25.8" customHeight="1">
      <c r="A8" s="286" t="s">
        <v>34</v>
      </c>
      <c r="B8" s="289"/>
    </row>
    <row r="9" spans="1:2">
      <c r="A9" s="286" t="s">
        <v>43</v>
      </c>
      <c r="B9" s="289"/>
    </row>
    <row r="10" spans="1:2">
      <c r="A10" s="286" t="s">
        <v>48</v>
      </c>
      <c r="B10" s="289"/>
    </row>
    <row r="11" spans="1:2">
      <c r="A11" s="290" t="s">
        <v>166</v>
      </c>
      <c r="B11" s="288"/>
    </row>
    <row r="12" spans="1:2">
      <c r="A12" s="290" t="s">
        <v>167</v>
      </c>
      <c r="B12" s="289"/>
    </row>
    <row r="13" spans="1:2" ht="26.4">
      <c r="A13" s="291" t="s">
        <v>168</v>
      </c>
      <c r="B13" s="289"/>
    </row>
    <row r="14" spans="1:2">
      <c r="A14" s="290" t="s">
        <v>169</v>
      </c>
      <c r="B14" s="289"/>
    </row>
    <row r="15" spans="1:2">
      <c r="A15" s="290" t="s">
        <v>170</v>
      </c>
      <c r="B15" s="289"/>
    </row>
    <row r="16" spans="1:2">
      <c r="A16" s="286" t="s">
        <v>162</v>
      </c>
      <c r="B16" s="289"/>
    </row>
    <row r="17" spans="1:2" ht="21" customHeight="1">
      <c r="A17" s="290" t="s">
        <v>52</v>
      </c>
      <c r="B17" s="289"/>
    </row>
    <row r="18" spans="1:2" ht="22.2" customHeight="1">
      <c r="A18" s="290" t="s">
        <v>53</v>
      </c>
      <c r="B18" s="289"/>
    </row>
    <row r="19" spans="1:2" ht="21" customHeight="1">
      <c r="A19" s="290" t="s">
        <v>163</v>
      </c>
      <c r="B19" s="289"/>
    </row>
    <row r="20" spans="1:2" ht="21" customHeight="1">
      <c r="A20" s="290" t="s">
        <v>164</v>
      </c>
      <c r="B20" s="289"/>
    </row>
    <row r="21" spans="1:2" ht="21.6" customHeight="1">
      <c r="A21" s="286" t="s">
        <v>165</v>
      </c>
      <c r="B21" s="289"/>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K70"/>
  <sheetViews>
    <sheetView zoomScale="120" zoomScaleNormal="120" workbookViewId="0">
      <selection activeCell="D19" sqref="D19"/>
    </sheetView>
  </sheetViews>
  <sheetFormatPr defaultRowHeight="13.2"/>
  <cols>
    <col min="1" max="1" width="28.109375" bestFit="1" customWidth="1"/>
    <col min="2" max="2" width="10.21875" style="156" bestFit="1" customWidth="1"/>
    <col min="3" max="3" width="8.88671875" style="156"/>
    <col min="4" max="4" width="16" bestFit="1" customWidth="1"/>
  </cols>
  <sheetData>
    <row r="1" spans="1:5">
      <c r="A1" s="157" t="s">
        <v>154</v>
      </c>
      <c r="B1" s="206" t="s">
        <v>130</v>
      </c>
      <c r="C1" s="206" t="s">
        <v>131</v>
      </c>
      <c r="D1" s="165" t="s">
        <v>122</v>
      </c>
    </row>
    <row r="2" spans="1:5">
      <c r="A2" s="26" t="s">
        <v>71</v>
      </c>
      <c r="B2" s="158">
        <v>0.46</v>
      </c>
      <c r="C2" s="158">
        <f>B2</f>
        <v>0.46</v>
      </c>
      <c r="D2" s="159" t="s">
        <v>124</v>
      </c>
    </row>
    <row r="3" spans="1:5">
      <c r="A3" s="26" t="s">
        <v>72</v>
      </c>
      <c r="B3" s="158">
        <v>0.46</v>
      </c>
      <c r="C3" s="158">
        <f>B3</f>
        <v>0.46</v>
      </c>
      <c r="D3" s="159" t="s">
        <v>124</v>
      </c>
    </row>
    <row r="4" spans="1:5">
      <c r="A4" s="26" t="s">
        <v>73</v>
      </c>
      <c r="B4" s="158">
        <v>0.22</v>
      </c>
      <c r="C4" s="158">
        <f>B4</f>
        <v>0.22</v>
      </c>
      <c r="D4" s="159" t="s">
        <v>96</v>
      </c>
      <c r="E4" s="146" t="s">
        <v>123</v>
      </c>
    </row>
    <row r="5" spans="1:5">
      <c r="A5" s="26" t="s">
        <v>112</v>
      </c>
      <c r="B5" s="158">
        <v>0.22</v>
      </c>
      <c r="C5" s="158">
        <f>B5</f>
        <v>0.22</v>
      </c>
      <c r="D5" s="159" t="s">
        <v>96</v>
      </c>
    </row>
    <row r="6" spans="1:5">
      <c r="A6" s="26" t="s">
        <v>74</v>
      </c>
      <c r="B6" s="158">
        <v>0.46</v>
      </c>
      <c r="C6" s="158">
        <f>B6</f>
        <v>0.46</v>
      </c>
      <c r="D6" s="159" t="s">
        <v>124</v>
      </c>
    </row>
    <row r="7" spans="1:5">
      <c r="A7" s="26" t="s">
        <v>113</v>
      </c>
      <c r="B7" s="158">
        <v>0.25</v>
      </c>
      <c r="C7" s="158">
        <v>0.22</v>
      </c>
      <c r="D7" s="159" t="s">
        <v>132</v>
      </c>
    </row>
    <row r="8" spans="1:5">
      <c r="A8" s="26" t="s">
        <v>77</v>
      </c>
      <c r="B8" s="158">
        <v>0</v>
      </c>
      <c r="C8" s="158">
        <v>0.22</v>
      </c>
      <c r="D8" s="159" t="s">
        <v>133</v>
      </c>
    </row>
    <row r="9" spans="1:5">
      <c r="A9" s="26" t="s">
        <v>76</v>
      </c>
      <c r="B9" s="158">
        <v>0</v>
      </c>
      <c r="C9" s="158">
        <v>0.22</v>
      </c>
      <c r="D9" s="159" t="s">
        <v>133</v>
      </c>
    </row>
    <row r="10" spans="1:5">
      <c r="A10" s="26" t="s">
        <v>75</v>
      </c>
      <c r="B10" s="158">
        <v>0.25</v>
      </c>
      <c r="C10" s="158">
        <v>0.22</v>
      </c>
      <c r="D10" s="159" t="s">
        <v>134</v>
      </c>
    </row>
    <row r="11" spans="1:5">
      <c r="A11" s="160" t="s">
        <v>80</v>
      </c>
      <c r="B11" s="161">
        <v>0.22</v>
      </c>
      <c r="C11" s="161">
        <v>0.46</v>
      </c>
      <c r="D11" s="108" t="s">
        <v>135</v>
      </c>
    </row>
    <row r="13" spans="1:5">
      <c r="A13" s="157" t="s">
        <v>155</v>
      </c>
      <c r="B13" s="162"/>
      <c r="C13" s="158"/>
    </row>
    <row r="14" spans="1:5">
      <c r="A14" s="26" t="s">
        <v>120</v>
      </c>
      <c r="B14" s="163">
        <v>0.41</v>
      </c>
      <c r="C14" s="158"/>
    </row>
    <row r="15" spans="1:5">
      <c r="A15" s="26" t="s">
        <v>12</v>
      </c>
      <c r="B15" s="106">
        <v>0.189</v>
      </c>
      <c r="C15" s="109"/>
    </row>
    <row r="16" spans="1:5">
      <c r="A16" s="26" t="s">
        <v>26</v>
      </c>
      <c r="B16" s="106">
        <v>9.3700000000000006E-2</v>
      </c>
      <c r="C16" s="109"/>
    </row>
    <row r="17" spans="1:3">
      <c r="A17" s="26" t="s">
        <v>121</v>
      </c>
      <c r="B17" s="106">
        <v>0.23100000000000001</v>
      </c>
      <c r="C17" s="109"/>
    </row>
    <row r="18" spans="1:3">
      <c r="A18" s="27" t="s">
        <v>82</v>
      </c>
      <c r="B18" s="164"/>
      <c r="C18" s="158"/>
    </row>
    <row r="21" spans="1:3">
      <c r="A21" s="216"/>
      <c r="B21" s="383"/>
      <c r="C21" s="102"/>
    </row>
    <row r="22" spans="1:3" ht="13.8">
      <c r="A22" s="384"/>
      <c r="B22" s="385"/>
      <c r="C22" s="121"/>
    </row>
    <row r="23" spans="1:3" ht="13.8">
      <c r="A23" s="384"/>
      <c r="B23" s="385"/>
      <c r="C23" s="121"/>
    </row>
    <row r="24" spans="1:3">
      <c r="A24" s="216"/>
      <c r="B24" s="386"/>
      <c r="C24" s="109"/>
    </row>
    <row r="25" spans="1:3">
      <c r="A25" s="216"/>
      <c r="B25" s="386"/>
      <c r="C25" s="109"/>
    </row>
    <row r="26" spans="1:3">
      <c r="A26" s="216"/>
      <c r="B26" s="386"/>
      <c r="C26" s="109"/>
    </row>
    <row r="27" spans="1:3">
      <c r="A27" s="216"/>
      <c r="B27" s="386"/>
      <c r="C27" s="109"/>
    </row>
    <row r="28" spans="1:3">
      <c r="A28" s="387"/>
      <c r="B28" s="216"/>
      <c r="C28" s="16"/>
    </row>
    <row r="29" spans="1:3">
      <c r="A29" s="258"/>
      <c r="B29" s="386"/>
      <c r="C29" s="109"/>
    </row>
    <row r="30" spans="1:3">
      <c r="A30" s="8"/>
      <c r="B30" s="23"/>
      <c r="C30" s="23"/>
    </row>
    <row r="70" spans="7:11">
      <c r="G70" s="156"/>
      <c r="K70" s="15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Explanation</vt:lpstr>
      <vt:lpstr>Budget Template</vt:lpstr>
      <vt:lpstr>Justification</vt:lpstr>
      <vt:lpstr>Agency Type</vt:lpstr>
      <vt:lpstr>'Agency Type'!Print_Area</vt:lpstr>
      <vt:lpstr>'Budget Template'!Print_Area</vt:lpstr>
    </vt:vector>
  </TitlesOfParts>
  <Company>latech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Parker</dc:creator>
  <cp:lastModifiedBy>Beverly Hill-Hercules</cp:lastModifiedBy>
  <cp:lastPrinted>2023-11-07T17:57:37Z</cp:lastPrinted>
  <dcterms:created xsi:type="dcterms:W3CDTF">2004-07-30T15:14:41Z</dcterms:created>
  <dcterms:modified xsi:type="dcterms:W3CDTF">2025-01-16T19:55:24Z</dcterms:modified>
</cp:coreProperties>
</file>